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ŠŠ\Desktop\PŠŠ VINKOVCI\FINANCIJSKI PLAN I PLAN NABAVE\FINANCIJSKI PLAN 2024-2026\"/>
    </mc:Choice>
  </mc:AlternateContent>
  <bookViews>
    <workbookView xWindow="0" yWindow="0" windowWidth="28800" windowHeight="13290" firstSheet="1" activeTab="6"/>
  </bookViews>
  <sheets>
    <sheet name="SAŽETAK (2)" sheetId="8" r:id="rId1"/>
    <sheet name=" Račun prihoda i rashoda" sheetId="3" r:id="rId2"/>
    <sheet name=" Račun prihoda i rashoda (2)" sheetId="9" r:id="rId3"/>
    <sheet name="Rashodi prema funkcijskoj kl" sheetId="5" r:id="rId4"/>
    <sheet name="POSEBNI DIO" sheetId="7" r:id="rId5"/>
    <sheet name="Račun financiranja" sheetId="6" r:id="rId6"/>
    <sheet name="Račun financiranja (2)" sheetId="10" r:id="rId7"/>
    <sheet name="List2" sheetId="2" r:id="rId8"/>
  </sheets>
  <definedNames>
    <definedName name="_xlnm.Print_Area" localSheetId="1">' Račun prihoda i rashoda'!$A$1:$I$36</definedName>
    <definedName name="_xlnm.Print_Area" localSheetId="4">'POSEBNI DIO'!$A$1:$I$87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G9" i="7"/>
  <c r="H6" i="7"/>
  <c r="E6" i="7"/>
  <c r="F61" i="7" l="1"/>
  <c r="G8" i="8"/>
  <c r="N27" i="3" l="1"/>
  <c r="O27" i="3"/>
  <c r="K27" i="3"/>
  <c r="H8" i="8"/>
  <c r="F30" i="8"/>
  <c r="E9" i="7" l="1"/>
  <c r="F43" i="7"/>
  <c r="G43" i="7"/>
  <c r="H43" i="7"/>
  <c r="I43" i="7"/>
  <c r="K8" i="7"/>
  <c r="N14" i="7"/>
  <c r="F8" i="7"/>
  <c r="F9" i="7"/>
  <c r="F10" i="7"/>
  <c r="G10" i="7"/>
  <c r="H10" i="7"/>
  <c r="I10" i="7"/>
  <c r="E10" i="7"/>
  <c r="P37" i="9"/>
  <c r="P36" i="9"/>
  <c r="P35" i="9"/>
  <c r="P34" i="9"/>
  <c r="P33" i="9"/>
  <c r="E41" i="9"/>
  <c r="L11" i="3"/>
  <c r="L36" i="9"/>
  <c r="E23" i="3"/>
  <c r="F23" i="3"/>
  <c r="G23" i="3"/>
  <c r="M27" i="3" s="1"/>
  <c r="H23" i="3"/>
  <c r="N23" i="3" s="1"/>
  <c r="I23" i="3"/>
  <c r="F11" i="8"/>
  <c r="G11" i="8"/>
  <c r="G14" i="8" s="1"/>
  <c r="H11" i="8"/>
  <c r="I11" i="8"/>
  <c r="J11" i="8"/>
  <c r="G21" i="9"/>
  <c r="H30" i="3"/>
  <c r="I30" i="3"/>
  <c r="I10" i="3"/>
  <c r="O11" i="3" s="1"/>
  <c r="H10" i="3"/>
  <c r="N11" i="3" s="1"/>
  <c r="G10" i="3"/>
  <c r="M11" i="3" s="1"/>
  <c r="G17" i="3"/>
  <c r="H17" i="3"/>
  <c r="I17" i="3"/>
  <c r="F10" i="3"/>
  <c r="F30" i="3"/>
  <c r="G30" i="3"/>
  <c r="H54" i="7"/>
  <c r="I54" i="7"/>
  <c r="H34" i="7"/>
  <c r="I34" i="7"/>
  <c r="G34" i="7"/>
  <c r="H23" i="7"/>
  <c r="I23" i="7"/>
  <c r="M14" i="7"/>
  <c r="M13" i="7"/>
  <c r="N13" i="7"/>
  <c r="M12" i="7"/>
  <c r="N12" i="7"/>
  <c r="M11" i="7"/>
  <c r="N11" i="7"/>
  <c r="L27" i="3" l="1"/>
  <c r="L23" i="3"/>
  <c r="M23" i="3"/>
  <c r="O23" i="3"/>
  <c r="O36" i="9"/>
  <c r="O35" i="9"/>
  <c r="O34" i="9"/>
  <c r="O33" i="9"/>
  <c r="N37" i="9"/>
  <c r="N36" i="9"/>
  <c r="N35" i="9"/>
  <c r="N34" i="9"/>
  <c r="N33" i="9"/>
  <c r="L14" i="7"/>
  <c r="L13" i="7"/>
  <c r="L12" i="7"/>
  <c r="L11" i="7"/>
  <c r="F17" i="7"/>
  <c r="F60" i="7"/>
  <c r="G60" i="7"/>
  <c r="H60" i="7"/>
  <c r="I60" i="7"/>
  <c r="F54" i="7"/>
  <c r="F49" i="7"/>
  <c r="G49" i="7"/>
  <c r="H49" i="7"/>
  <c r="I49" i="7"/>
  <c r="F44" i="7"/>
  <c r="G44" i="7"/>
  <c r="H44" i="7"/>
  <c r="I44" i="7"/>
  <c r="F34" i="7"/>
  <c r="F39" i="7"/>
  <c r="G39" i="7"/>
  <c r="H39" i="7"/>
  <c r="I39" i="7"/>
  <c r="N9" i="7" s="1"/>
  <c r="F23" i="7"/>
  <c r="G17" i="7"/>
  <c r="H17" i="7"/>
  <c r="I17" i="7"/>
  <c r="M37" i="9"/>
  <c r="M36" i="9"/>
  <c r="M33" i="9"/>
  <c r="M35" i="9"/>
  <c r="M34" i="9"/>
  <c r="L33" i="9"/>
  <c r="F49" i="9"/>
  <c r="F55" i="9"/>
  <c r="F53" i="7" l="1"/>
  <c r="K9" i="7"/>
  <c r="L15" i="7"/>
  <c r="N15" i="7"/>
  <c r="M9" i="7"/>
  <c r="L9" i="7"/>
  <c r="M15" i="7"/>
  <c r="E60" i="7"/>
  <c r="E54" i="7"/>
  <c r="E49" i="7"/>
  <c r="E44" i="7"/>
  <c r="E39" i="7"/>
  <c r="E34" i="7"/>
  <c r="E33" i="7"/>
  <c r="E23" i="7"/>
  <c r="E22" i="7"/>
  <c r="E17" i="7"/>
  <c r="L35" i="9"/>
  <c r="L34" i="9"/>
  <c r="E49" i="9"/>
  <c r="E50" i="9"/>
  <c r="E30" i="3"/>
  <c r="K23" i="3" s="1"/>
  <c r="E31" i="9" l="1"/>
  <c r="E30" i="9" s="1"/>
  <c r="E10" i="3" l="1"/>
  <c r="K11" i="3" s="1"/>
  <c r="I8" i="8" l="1"/>
  <c r="J8" i="8"/>
  <c r="I14" i="8" l="1"/>
  <c r="I30" i="8" s="1"/>
  <c r="J14" i="8"/>
  <c r="J30" i="8" s="1"/>
  <c r="F75" i="9"/>
  <c r="F74" i="9" s="1"/>
  <c r="G75" i="9"/>
  <c r="G74" i="9" s="1"/>
  <c r="H75" i="9"/>
  <c r="H74" i="9" s="1"/>
  <c r="I75" i="9"/>
  <c r="I74" i="9" s="1"/>
  <c r="E75" i="9"/>
  <c r="E74" i="9" s="1"/>
  <c r="F73" i="9"/>
  <c r="F72" i="9" s="1"/>
  <c r="G73" i="9"/>
  <c r="G72" i="9" s="1"/>
  <c r="H73" i="9"/>
  <c r="H72" i="9" s="1"/>
  <c r="I73" i="9"/>
  <c r="I72" i="9" s="1"/>
  <c r="E72" i="9"/>
  <c r="F67" i="9"/>
  <c r="G67" i="9"/>
  <c r="H67" i="9"/>
  <c r="I67" i="9"/>
  <c r="E67" i="9"/>
  <c r="F64" i="9"/>
  <c r="G64" i="9"/>
  <c r="H64" i="9"/>
  <c r="I64" i="9"/>
  <c r="E64" i="9"/>
  <c r="F47" i="9"/>
  <c r="G47" i="9"/>
  <c r="I47" i="9"/>
  <c r="E47" i="9"/>
  <c r="F31" i="9"/>
  <c r="H47" i="9" l="1"/>
  <c r="O37" i="9"/>
  <c r="I31" i="9"/>
  <c r="I66" i="9"/>
  <c r="H31" i="9"/>
  <c r="G31" i="9"/>
  <c r="G66" i="9"/>
  <c r="H42" i="9"/>
  <c r="H41" i="9" s="1"/>
  <c r="F42" i="9"/>
  <c r="F41" i="9" s="1"/>
  <c r="I58" i="9"/>
  <c r="I57" i="9" s="1"/>
  <c r="G58" i="9"/>
  <c r="G57" i="9" s="1"/>
  <c r="E58" i="9"/>
  <c r="E57" i="9" s="1"/>
  <c r="E29" i="9" s="1"/>
  <c r="E66" i="9"/>
  <c r="H66" i="9"/>
  <c r="F66" i="9"/>
  <c r="H58" i="9"/>
  <c r="H57" i="9" s="1"/>
  <c r="F58" i="9"/>
  <c r="F57" i="9" s="1"/>
  <c r="E38" i="9"/>
  <c r="F38" i="9"/>
  <c r="F30" i="9" s="1"/>
  <c r="H38" i="9"/>
  <c r="E42" i="9"/>
  <c r="I38" i="9"/>
  <c r="G38" i="9"/>
  <c r="I42" i="9"/>
  <c r="I41" i="9" s="1"/>
  <c r="G42" i="9"/>
  <c r="G41" i="9" s="1"/>
  <c r="F15" i="9"/>
  <c r="G15" i="9"/>
  <c r="H15" i="9"/>
  <c r="I15" i="9"/>
  <c r="E15" i="9"/>
  <c r="F21" i="9"/>
  <c r="H21" i="9"/>
  <c r="I21" i="9"/>
  <c r="E21" i="9"/>
  <c r="F23" i="9"/>
  <c r="G23" i="9"/>
  <c r="H23" i="9"/>
  <c r="I23" i="9"/>
  <c r="E23" i="9"/>
  <c r="F19" i="9"/>
  <c r="G19" i="9"/>
  <c r="G10" i="9" s="1"/>
  <c r="H19" i="9"/>
  <c r="H10" i="9" s="1"/>
  <c r="I19" i="9"/>
  <c r="I10" i="9" s="1"/>
  <c r="E19" i="9"/>
  <c r="E10" i="9" s="1"/>
  <c r="F17" i="9"/>
  <c r="G17" i="9"/>
  <c r="H17" i="9"/>
  <c r="I17" i="9"/>
  <c r="E17" i="9"/>
  <c r="F11" i="9"/>
  <c r="G11" i="9"/>
  <c r="H11" i="9"/>
  <c r="I11" i="9"/>
  <c r="E11" i="9"/>
  <c r="I30" i="9" l="1"/>
  <c r="I29" i="9" s="1"/>
  <c r="F10" i="5" s="1"/>
  <c r="H30" i="9"/>
  <c r="H29" i="9" s="1"/>
  <c r="E10" i="5" s="1"/>
  <c r="F10" i="9"/>
  <c r="B10" i="5"/>
  <c r="F29" i="9"/>
  <c r="C10" i="5" s="1"/>
  <c r="G30" i="9"/>
  <c r="G29" i="9" s="1"/>
  <c r="D10" i="5" s="1"/>
  <c r="I74" i="7" l="1"/>
  <c r="G74" i="7"/>
  <c r="F74" i="7"/>
  <c r="H74" i="7"/>
  <c r="H80" i="7" l="1"/>
  <c r="I28" i="7"/>
  <c r="I27" i="7" s="1"/>
  <c r="H28" i="7"/>
  <c r="H27" i="7" s="1"/>
  <c r="G28" i="7"/>
  <c r="G27" i="7" s="1"/>
  <c r="F28" i="7"/>
  <c r="F27" i="7" s="1"/>
  <c r="E28" i="7"/>
  <c r="E27" i="7" s="1"/>
  <c r="H73" i="7"/>
  <c r="H64" i="7"/>
  <c r="H53" i="7"/>
  <c r="H52" i="7" s="1"/>
  <c r="H33" i="7"/>
  <c r="H42" i="7"/>
  <c r="H32" i="7" l="1"/>
  <c r="H63" i="7"/>
  <c r="F22" i="7" l="1"/>
  <c r="G22" i="7"/>
  <c r="G21" i="7" s="1"/>
  <c r="G8" i="7" s="1"/>
  <c r="H22" i="7"/>
  <c r="I22" i="7"/>
  <c r="I21" i="7" s="1"/>
  <c r="I9" i="7" s="1"/>
  <c r="I8" i="7" s="1"/>
  <c r="E21" i="7"/>
  <c r="G64" i="7"/>
  <c r="I64" i="7" l="1"/>
  <c r="I63" i="7" s="1"/>
  <c r="H21" i="7"/>
  <c r="F21" i="7"/>
  <c r="F64" i="7"/>
  <c r="F63" i="7" s="1"/>
  <c r="E64" i="7"/>
  <c r="E63" i="7" s="1"/>
  <c r="G63" i="7"/>
  <c r="F17" i="3"/>
  <c r="H9" i="7" l="1"/>
  <c r="M8" i="7" s="1"/>
  <c r="F42" i="7"/>
  <c r="G42" i="7"/>
  <c r="H8" i="7" l="1"/>
  <c r="E43" i="7"/>
  <c r="E42" i="7" s="1"/>
  <c r="I42" i="7" l="1"/>
  <c r="F8" i="8"/>
  <c r="F82" i="7"/>
  <c r="G82" i="7"/>
  <c r="I82" i="7"/>
  <c r="F73" i="7"/>
  <c r="G73" i="7"/>
  <c r="I73" i="7"/>
  <c r="E74" i="7"/>
  <c r="E73" i="7" s="1"/>
  <c r="E17" i="3"/>
  <c r="I53" i="7" l="1"/>
  <c r="I52" i="7" s="1"/>
  <c r="F52" i="7"/>
  <c r="L8" i="7"/>
  <c r="G33" i="7"/>
  <c r="F33" i="7"/>
  <c r="F32" i="7" s="1"/>
  <c r="G53" i="7"/>
  <c r="I33" i="7"/>
  <c r="N8" i="7"/>
  <c r="E81" i="7"/>
  <c r="E80" i="7" s="1"/>
  <c r="I81" i="7"/>
  <c r="I80" i="7" s="1"/>
  <c r="G81" i="7"/>
  <c r="G80" i="7" s="1"/>
  <c r="F81" i="7"/>
  <c r="F80" i="7" s="1"/>
  <c r="E53" i="7"/>
  <c r="E32" i="7"/>
  <c r="H14" i="8"/>
  <c r="G52" i="7" l="1"/>
  <c r="G6" i="7"/>
  <c r="E52" i="7"/>
  <c r="I32" i="7"/>
  <c r="I6" i="7"/>
  <c r="G32" i="7"/>
  <c r="E8" i="7"/>
</calcChain>
</file>

<file path=xl/sharedStrings.xml><?xml version="1.0" encoding="utf-8"?>
<sst xmlns="http://schemas.openxmlformats.org/spreadsheetml/2006/main" count="359" uniqueCount="118">
  <si>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</si>
  <si>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</si>
  <si>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</si>
  <si>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</si>
  <si>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</si>
  <si>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</si>
  <si>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</si>
  <si>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</si>
  <si>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</si>
  <si>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</si>
  <si>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</si>
  <si>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</si>
  <si>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</si>
  <si>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</si>
  <si>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</si>
  <si>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</si>
  <si>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</si>
  <si>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</si>
  <si>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</si>
  <si>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</si>
  <si>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</si>
  <si>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</si>
  <si>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</si>
  <si>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</si>
  <si>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</si>
  <si>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</si>
  <si>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</si>
  <si>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</si>
  <si>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</si>
  <si>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</si>
  <si>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</si>
  <si>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</si>
  <si>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</si>
  <si>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</si>
  <si>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</si>
  <si>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</si>
  <si>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</si>
  <si>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</si>
  <si>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</si>
  <si>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Aktivnost Axxxxxx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</si>
  <si>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</si>
  <si>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</si>
  <si>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</si>
  <si>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</si>
  <si>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</si>
  <si>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</si>
  <si>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</si>
  <si>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</si>
  <si>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</si>
  <si>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Prihodi od imovine</t>
  </si>
  <si>
    <t>Prihodi od prodaje proizvoda i robe te pruženih usluga, prihodi od donacija te povrati po protestiranim jamstvima</t>
  </si>
  <si>
    <t>Financijski rashodi</t>
  </si>
  <si>
    <t>Naknade građanima i kućanstvima na temelju osiguranja i druge naknade</t>
  </si>
  <si>
    <t>Rashodi za dodatna ulaganja na nefinancijskoj imovini</t>
  </si>
  <si>
    <t xml:space="preserve">Izvor financiranja </t>
  </si>
  <si>
    <t>OPĆI PRIHODI I PRIMICI</t>
  </si>
  <si>
    <t>VLASTITI PRIHODI</t>
  </si>
  <si>
    <t>POMOĆI</t>
  </si>
  <si>
    <t xml:space="preserve">PRIHODI OD NEFINANCIJSKE IMOVINE </t>
  </si>
  <si>
    <t>09 OBRAZOVANJE</t>
  </si>
  <si>
    <t>092 Srednjoškolsko obrazovanje</t>
  </si>
  <si>
    <t>REDOVNI PROGRAM OBRAZOVANJA</t>
  </si>
  <si>
    <t xml:space="preserve">       Ravnatelj</t>
  </si>
  <si>
    <r>
      <t>Izvor financiranja</t>
    </r>
    <r>
      <rPr>
        <b/>
        <i/>
        <sz val="10"/>
        <color rgb="FF000000"/>
        <rFont val="Arial"/>
        <family val="2"/>
        <charset val="238"/>
      </rPr>
      <t xml:space="preserve"> </t>
    </r>
  </si>
  <si>
    <t>DONACIJE</t>
  </si>
  <si>
    <t>Indeks</t>
  </si>
  <si>
    <t>Plan 2023.</t>
  </si>
  <si>
    <t>Izvršenje 2022.*</t>
  </si>
  <si>
    <t>Plan za 2024.</t>
  </si>
  <si>
    <t>Projekcija plana za 2025.</t>
  </si>
  <si>
    <t>Projekcija plana za 2026.</t>
  </si>
  <si>
    <t>EUR</t>
  </si>
  <si>
    <t>* Napomena: Iznosi u stupcima izvršenje 2022. preračunavaju se iz kuna u eure prema fiksnom tečaju konverzije (1 EUR=7,53450 kuna) i po pravilima za preračunavanje i zaokruživanje.</t>
  </si>
  <si>
    <t>RASHODI POSLOVANJA PREMA EKONOMSKOJ KLASIFIKACIJI</t>
  </si>
  <si>
    <t>Izvršenje 2022.</t>
  </si>
  <si>
    <t>Projekcija za 2025.</t>
  </si>
  <si>
    <t>Projekcija za 2026.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</si>
  <si>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</si>
  <si>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</si>
  <si>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</si>
  <si>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</si>
  <si>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>Prihodi od upravnih i administrativnih pristojbi, pristojbi po posebnim propisima i naknada</t>
  </si>
  <si>
    <t>Kazne, upravne mjere i ostali prihodi</t>
  </si>
  <si>
    <t>PRIHODI ZA POSEBNE NAMJENE</t>
  </si>
  <si>
    <t>SREDNJEŠKOLSKO OBRAZOVANJE</t>
  </si>
  <si>
    <t>FINANCIRANJE ŠKOLSTVA IZVAN ŽUPANIJSKOG PRORAČUNA</t>
  </si>
  <si>
    <t>SHEMA ŠKOLSKOG VOĆA</t>
  </si>
  <si>
    <t>P1022</t>
  </si>
  <si>
    <t>Program: Srednješkolsko obrazovanje</t>
  </si>
  <si>
    <t>Redovni program obrazovanja</t>
  </si>
  <si>
    <t>P1023</t>
  </si>
  <si>
    <t>Program: Financiranje školstva izvan županijskog proračuna</t>
  </si>
  <si>
    <t xml:space="preserve">P1023 02 </t>
  </si>
  <si>
    <t>Aktivnost: Vlastiti prihodi - srednje školstvo</t>
  </si>
  <si>
    <t>Program: Financiranje školstva izvan županijskog Proračuna</t>
  </si>
  <si>
    <t>P1020</t>
  </si>
  <si>
    <t>Program: JAVNE POTREBE U ŠKOLSTVU</t>
  </si>
  <si>
    <t>A1020 02</t>
  </si>
  <si>
    <t>Aktivnost: POMOĆNIK U NASTAVI</t>
  </si>
  <si>
    <t>Brojčana oznaka i naziv</t>
  </si>
  <si>
    <t>1 Opći prihodi i primici</t>
  </si>
  <si>
    <t>3 Vlastiti prihodi</t>
  </si>
  <si>
    <t>4 Prihodi za posebne namjene</t>
  </si>
  <si>
    <t>5 Pomoći</t>
  </si>
  <si>
    <t>6 Donacije</t>
  </si>
  <si>
    <t>7 Prihodi od prodaje nefinancijske imovine</t>
  </si>
  <si>
    <t>PRIHODI POSLOVANJA PREMA EKONOMSKOJ KLASIFIKACIJI</t>
  </si>
  <si>
    <t>FINANCIJSKI PLAN POLJOPRIVREDNO ŠUMARSKE ŠKOLE VINKOVCI  ZA 2024. I PROJEKCIJA ZA 2025. I 2026. GODINU</t>
  </si>
  <si>
    <t>Ružica Zucić, dipl. ing.</t>
  </si>
  <si>
    <t>U Vinkovcima, 09.10.2023.g.</t>
  </si>
  <si>
    <t>Klasa: 400-04/23-01/09</t>
  </si>
  <si>
    <t>Ur.broj: 2196-36-01-23-3</t>
  </si>
  <si>
    <t>Ravnatelj:</t>
  </si>
  <si>
    <t>Pomoći dane u inozemstvo i unutar općeg proračuna</t>
  </si>
  <si>
    <t>FINANCIJSKI PLAN POLJOPRIVREDNO ŠUMARSKE ŠKOLE VINKOVCI ZA 2024. I PROJEKCIJA ZA 2025. I 2026. GODINU</t>
  </si>
  <si>
    <t>Naknade građanima i kućanstvima</t>
  </si>
  <si>
    <t>Kazne, penali i naknade štete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</si>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</sst>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wrapText="1"/>
    </xf>
    <xf numFmtId="0" fontId="20" fillId="2" borderId="4" xfId="0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21" fillId="0" borderId="0" xfId="0" applyFont="1"/>
    <xf numFmtId="0" fontId="0" fillId="0" borderId="3" xfId="0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9" fillId="0" borderId="3" xfId="2" applyNumberFormat="1" applyFont="1" applyFill="1" applyBorder="1" applyAlignment="1">
      <alignment horizontal="right" vertical="center" wrapText="1"/>
    </xf>
    <xf numFmtId="4" fontId="3" fillId="0" borderId="3" xfId="3" applyNumberFormat="1" applyFont="1" applyFill="1" applyBorder="1" applyAlignment="1">
      <alignment horizontal="right" wrapText="1"/>
    </xf>
    <xf numFmtId="4" fontId="6" fillId="2" borderId="6" xfId="0" applyNumberFormat="1" applyFont="1" applyFill="1" applyBorder="1" applyAlignment="1">
      <alignment horizontal="right"/>
    </xf>
    <xf numFmtId="4" fontId="0" fillId="0" borderId="0" xfId="0" applyNumberFormat="1" applyBorder="1"/>
    <xf numFmtId="0" fontId="1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0" fillId="0" borderId="7" xfId="0" applyNumberFormat="1" applyBorder="1"/>
    <xf numFmtId="0" fontId="9" fillId="2" borderId="3" xfId="0" quotePrefix="1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5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11" fillId="5" borderId="3" xfId="0" quotePrefix="1" applyFont="1" applyFill="1" applyBorder="1" applyAlignment="1">
      <alignment horizontal="left" vertical="center"/>
    </xf>
    <xf numFmtId="0" fontId="22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righ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Obično_List4" xfId="2"/>
    <cellStyle name="Obično_List5" xfId="3"/>
    <cellStyle name="Obično_List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G10" sqref="G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2" t="s">
        <v>107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02" t="s">
        <v>30</v>
      </c>
      <c r="B3" s="102"/>
      <c r="C3" s="102"/>
      <c r="D3" s="102"/>
      <c r="E3" s="102"/>
      <c r="F3" s="102"/>
      <c r="G3" s="102"/>
      <c r="H3" s="102"/>
      <c r="I3" s="102"/>
      <c r="J3" s="103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5"/>
      <c r="J4" s="6"/>
    </row>
    <row r="5" spans="1:10" ht="18" customHeight="1" x14ac:dyDescent="0.25">
      <c r="A5" s="102" t="s">
        <v>40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1" t="s">
        <v>71</v>
      </c>
    </row>
    <row r="7" spans="1:10" x14ac:dyDescent="0.25">
      <c r="A7" s="27"/>
      <c r="B7" s="28"/>
      <c r="C7" s="28"/>
      <c r="D7" s="29"/>
      <c r="E7" s="30"/>
      <c r="F7" s="4" t="s">
        <v>67</v>
      </c>
      <c r="G7" s="4" t="s">
        <v>66</v>
      </c>
      <c r="H7" s="4" t="s">
        <v>68</v>
      </c>
      <c r="I7" s="4" t="s">
        <v>69</v>
      </c>
      <c r="J7" s="4" t="s">
        <v>70</v>
      </c>
    </row>
    <row r="8" spans="1:10" x14ac:dyDescent="0.25">
      <c r="A8" s="105" t="s">
        <v>0</v>
      </c>
      <c r="B8" s="99"/>
      <c r="C8" s="99"/>
      <c r="D8" s="99"/>
      <c r="E8" s="106"/>
      <c r="F8" s="45">
        <f>SUM(F9:F10)</f>
        <v>2936255.66</v>
      </c>
      <c r="G8" s="45">
        <f>SUM(G9:G10)</f>
        <v>3975618</v>
      </c>
      <c r="H8" s="45">
        <f t="shared" ref="H8:J8" si="0">SUM(H9:H10)</f>
        <v>3094410</v>
      </c>
      <c r="I8" s="45">
        <f t="shared" si="0"/>
        <v>2126288</v>
      </c>
      <c r="J8" s="45">
        <f t="shared" si="0"/>
        <v>2234278</v>
      </c>
    </row>
    <row r="9" spans="1:10" x14ac:dyDescent="0.25">
      <c r="A9" s="100" t="s">
        <v>1</v>
      </c>
      <c r="B9" s="101"/>
      <c r="C9" s="101"/>
      <c r="D9" s="101"/>
      <c r="E9" s="107"/>
      <c r="F9" s="46">
        <v>2936088.43</v>
      </c>
      <c r="G9" s="46">
        <v>3975450</v>
      </c>
      <c r="H9" s="46">
        <v>3094242</v>
      </c>
      <c r="I9" s="46">
        <v>2126120</v>
      </c>
      <c r="J9" s="46">
        <v>2234110</v>
      </c>
    </row>
    <row r="10" spans="1:10" x14ac:dyDescent="0.25">
      <c r="A10" s="108" t="s">
        <v>2</v>
      </c>
      <c r="B10" s="107"/>
      <c r="C10" s="107"/>
      <c r="D10" s="107"/>
      <c r="E10" s="107"/>
      <c r="F10" s="46">
        <v>167.23</v>
      </c>
      <c r="G10" s="46">
        <v>168</v>
      </c>
      <c r="H10" s="46">
        <v>168</v>
      </c>
      <c r="I10" s="46">
        <v>168</v>
      </c>
      <c r="J10" s="46">
        <v>168</v>
      </c>
    </row>
    <row r="11" spans="1:10" x14ac:dyDescent="0.25">
      <c r="A11" s="32" t="s">
        <v>3</v>
      </c>
      <c r="B11" s="33"/>
      <c r="C11" s="33"/>
      <c r="D11" s="33"/>
      <c r="E11" s="33"/>
      <c r="F11" s="45">
        <f>SUM(F12:F13)</f>
        <v>3031250.37</v>
      </c>
      <c r="G11" s="45">
        <f t="shared" ref="G11:J11" si="1">SUM(G12:G13)</f>
        <v>3975618</v>
      </c>
      <c r="H11" s="45">
        <f t="shared" si="1"/>
        <v>3094410</v>
      </c>
      <c r="I11" s="45">
        <f t="shared" si="1"/>
        <v>2126288</v>
      </c>
      <c r="J11" s="45">
        <f t="shared" si="1"/>
        <v>2234278</v>
      </c>
    </row>
    <row r="12" spans="1:10" x14ac:dyDescent="0.25">
      <c r="A12" s="109" t="s">
        <v>4</v>
      </c>
      <c r="B12" s="101"/>
      <c r="C12" s="101"/>
      <c r="D12" s="101"/>
      <c r="E12" s="101"/>
      <c r="F12" s="46">
        <v>3003147.17</v>
      </c>
      <c r="G12" s="46">
        <v>1799690</v>
      </c>
      <c r="H12" s="46">
        <v>1878100</v>
      </c>
      <c r="I12" s="46">
        <v>2121088</v>
      </c>
      <c r="J12" s="46">
        <v>2227578</v>
      </c>
    </row>
    <row r="13" spans="1:10" x14ac:dyDescent="0.25">
      <c r="A13" s="108" t="s">
        <v>5</v>
      </c>
      <c r="B13" s="107"/>
      <c r="C13" s="107"/>
      <c r="D13" s="107"/>
      <c r="E13" s="107"/>
      <c r="F13" s="46">
        <v>28103.200000000001</v>
      </c>
      <c r="G13" s="46">
        <v>2175928</v>
      </c>
      <c r="H13" s="46">
        <v>1216310</v>
      </c>
      <c r="I13" s="46">
        <v>5200</v>
      </c>
      <c r="J13" s="46">
        <v>6700</v>
      </c>
    </row>
    <row r="14" spans="1:10" x14ac:dyDescent="0.25">
      <c r="A14" s="98" t="s">
        <v>6</v>
      </c>
      <c r="B14" s="99"/>
      <c r="C14" s="99"/>
      <c r="D14" s="99"/>
      <c r="E14" s="99"/>
      <c r="F14" s="45">
        <v>-94994.7</v>
      </c>
      <c r="G14" s="45">
        <f>G8-G11</f>
        <v>0</v>
      </c>
      <c r="H14" s="45">
        <f>H8-H11</f>
        <v>0</v>
      </c>
      <c r="I14" s="45">
        <f>I8-I11</f>
        <v>0</v>
      </c>
      <c r="J14" s="45">
        <f>J8-J11</f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02" t="s">
        <v>41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x14ac:dyDescent="0.25">
      <c r="A18" s="27"/>
      <c r="B18" s="28"/>
      <c r="C18" s="28"/>
      <c r="D18" s="29"/>
      <c r="E18" s="30"/>
      <c r="F18" s="4" t="s">
        <v>67</v>
      </c>
      <c r="G18" s="4" t="s">
        <v>66</v>
      </c>
      <c r="H18" s="4" t="s">
        <v>68</v>
      </c>
      <c r="I18" s="4" t="s">
        <v>69</v>
      </c>
      <c r="J18" s="4" t="s">
        <v>70</v>
      </c>
    </row>
    <row r="19" spans="1:10" ht="15.75" customHeight="1" x14ac:dyDescent="0.25">
      <c r="A19" s="100" t="s">
        <v>8</v>
      </c>
      <c r="B19" s="110"/>
      <c r="C19" s="110"/>
      <c r="D19" s="110"/>
      <c r="E19" s="111"/>
      <c r="F19" s="46">
        <v>0</v>
      </c>
      <c r="G19" s="46">
        <v>1216310</v>
      </c>
      <c r="H19" s="46">
        <v>1216310</v>
      </c>
      <c r="I19" s="46">
        <v>0</v>
      </c>
      <c r="J19" s="46">
        <v>0</v>
      </c>
    </row>
    <row r="20" spans="1:10" x14ac:dyDescent="0.25">
      <c r="A20" s="100" t="s">
        <v>9</v>
      </c>
      <c r="B20" s="101"/>
      <c r="C20" s="101"/>
      <c r="D20" s="101"/>
      <c r="E20" s="101"/>
      <c r="F20" s="46">
        <v>0</v>
      </c>
      <c r="G20" s="46"/>
      <c r="H20" s="46">
        <v>1216310</v>
      </c>
      <c r="I20" s="46"/>
      <c r="J20" s="46"/>
    </row>
    <row r="21" spans="1:10" x14ac:dyDescent="0.25">
      <c r="A21" s="98" t="s">
        <v>10</v>
      </c>
      <c r="B21" s="99"/>
      <c r="C21" s="99"/>
      <c r="D21" s="99"/>
      <c r="E21" s="99"/>
      <c r="F21" s="45">
        <v>0</v>
      </c>
      <c r="G21" s="45">
        <v>0</v>
      </c>
      <c r="H21" s="45">
        <v>0</v>
      </c>
      <c r="I21" s="45">
        <v>0</v>
      </c>
      <c r="J21" s="45">
        <v>0</v>
      </c>
    </row>
    <row r="22" spans="1:10" ht="18" x14ac:dyDescent="0.25">
      <c r="A22" s="23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102" t="s">
        <v>47</v>
      </c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0" ht="18" x14ac:dyDescent="0.25">
      <c r="A24" s="23"/>
      <c r="B24" s="9"/>
      <c r="C24" s="9"/>
      <c r="D24" s="9"/>
      <c r="E24" s="9"/>
      <c r="F24" s="9"/>
      <c r="G24" s="9"/>
      <c r="H24" s="3"/>
      <c r="I24" s="3"/>
      <c r="J24" s="3"/>
    </row>
    <row r="25" spans="1:10" x14ac:dyDescent="0.25">
      <c r="A25" s="27"/>
      <c r="B25" s="28"/>
      <c r="C25" s="28"/>
      <c r="D25" s="29"/>
      <c r="E25" s="30"/>
      <c r="F25" s="4" t="s">
        <v>67</v>
      </c>
      <c r="G25" s="4" t="s">
        <v>66</v>
      </c>
      <c r="H25" s="4" t="s">
        <v>68</v>
      </c>
      <c r="I25" s="51" t="s">
        <v>69</v>
      </c>
      <c r="J25" s="4" t="s">
        <v>70</v>
      </c>
    </row>
    <row r="26" spans="1:10" x14ac:dyDescent="0.25">
      <c r="A26" s="112" t="s">
        <v>42</v>
      </c>
      <c r="B26" s="113"/>
      <c r="C26" s="113"/>
      <c r="D26" s="113"/>
      <c r="E26" s="114"/>
      <c r="F26" s="52">
        <v>25270.7</v>
      </c>
      <c r="G26" s="52">
        <v>277530.87</v>
      </c>
      <c r="H26" s="52">
        <v>1349318.87</v>
      </c>
      <c r="I26" s="52">
        <v>133508.87</v>
      </c>
      <c r="J26" s="85">
        <v>0</v>
      </c>
    </row>
    <row r="27" spans="1:10" ht="30" customHeight="1" x14ac:dyDescent="0.25">
      <c r="A27" s="115" t="s">
        <v>7</v>
      </c>
      <c r="B27" s="116"/>
      <c r="C27" s="116"/>
      <c r="D27" s="116"/>
      <c r="E27" s="117"/>
      <c r="F27" s="53">
        <v>277530.87</v>
      </c>
      <c r="G27" s="53">
        <v>277530.87</v>
      </c>
      <c r="H27" s="53">
        <v>1216310</v>
      </c>
      <c r="I27" s="53">
        <v>0</v>
      </c>
      <c r="J27" s="86">
        <v>0</v>
      </c>
    </row>
    <row r="28" spans="1:10" x14ac:dyDescent="0.25">
      <c r="F28" s="54"/>
      <c r="G28" s="54"/>
      <c r="H28" s="54"/>
      <c r="I28" s="54"/>
      <c r="J28" s="87"/>
    </row>
    <row r="29" spans="1:10" x14ac:dyDescent="0.25">
      <c r="F29" s="54"/>
      <c r="G29" s="54"/>
      <c r="H29" s="54"/>
      <c r="I29" s="54"/>
      <c r="J29" s="87"/>
    </row>
    <row r="30" spans="1:10" x14ac:dyDescent="0.25">
      <c r="A30" s="109" t="s">
        <v>11</v>
      </c>
      <c r="B30" s="101"/>
      <c r="C30" s="101"/>
      <c r="D30" s="101"/>
      <c r="E30" s="101"/>
      <c r="F30" s="46">
        <f>F14+F27</f>
        <v>182536.16999999998</v>
      </c>
      <c r="G30" s="46">
        <v>1349318.87</v>
      </c>
      <c r="H30" s="46">
        <v>133008.87</v>
      </c>
      <c r="I30" s="84">
        <f>I14+I27</f>
        <v>0</v>
      </c>
      <c r="J30" s="46">
        <f t="shared" ref="J30" si="2">J14+J27</f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118" t="s">
        <v>72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8" ht="8.25" customHeight="1" x14ac:dyDescent="0.25"/>
    <row r="35" spans="1:8" x14ac:dyDescent="0.25">
      <c r="A35" s="79" t="s">
        <v>109</v>
      </c>
      <c r="B35" s="43"/>
      <c r="C35" s="43"/>
      <c r="D35" s="43"/>
      <c r="E35" s="43"/>
      <c r="F35" s="43"/>
      <c r="G35" s="43"/>
      <c r="H35" s="79" t="s">
        <v>62</v>
      </c>
    </row>
    <row r="36" spans="1:8" x14ac:dyDescent="0.25">
      <c r="A36" s="79" t="s">
        <v>110</v>
      </c>
      <c r="B36" s="43"/>
      <c r="C36" s="43"/>
      <c r="D36" s="43"/>
      <c r="E36" s="43"/>
      <c r="F36" s="43"/>
      <c r="G36" s="43"/>
      <c r="H36" s="79" t="s">
        <v>108</v>
      </c>
    </row>
    <row r="37" spans="1:8" x14ac:dyDescent="0.25">
      <c r="A37" s="79" t="s">
        <v>111</v>
      </c>
      <c r="B37" s="43"/>
      <c r="C37" s="43"/>
      <c r="D37" s="43"/>
      <c r="E37" s="43"/>
      <c r="F37" s="43"/>
      <c r="G37" s="43"/>
      <c r="H37" s="43"/>
    </row>
  </sheetData>
  <mergeCells count="18">
    <mergeCell ref="A23:J23"/>
    <mergeCell ref="A26:E26"/>
    <mergeCell ref="A27:E27"/>
    <mergeCell ref="A30:E30"/>
    <mergeCell ref="A32:J32"/>
    <mergeCell ref="A21:E21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activeCell="F23" sqref="F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  <col min="11" max="11" width="12.28515625" customWidth="1"/>
    <col min="12" max="15" width="11.7109375" bestFit="1" customWidth="1"/>
  </cols>
  <sheetData>
    <row r="1" spans="1:15" ht="42" customHeight="1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</row>
    <row r="2" spans="1:15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5" ht="15.75" x14ac:dyDescent="0.25">
      <c r="A3" s="102" t="s">
        <v>30</v>
      </c>
      <c r="B3" s="102"/>
      <c r="C3" s="102"/>
      <c r="D3" s="102"/>
      <c r="E3" s="102"/>
      <c r="F3" s="102"/>
      <c r="G3" s="102"/>
      <c r="H3" s="102"/>
      <c r="I3" s="103"/>
    </row>
    <row r="4" spans="1:15" ht="18" x14ac:dyDescent="0.25">
      <c r="A4" s="5"/>
      <c r="B4" s="5"/>
      <c r="C4" s="5"/>
      <c r="D4" s="5"/>
      <c r="E4" s="5"/>
      <c r="F4" s="5"/>
      <c r="G4" s="5"/>
      <c r="H4" s="5"/>
      <c r="I4" s="6"/>
    </row>
    <row r="5" spans="1:15" ht="18" customHeight="1" x14ac:dyDescent="0.25">
      <c r="A5" s="102" t="s">
        <v>13</v>
      </c>
      <c r="B5" s="104"/>
      <c r="C5" s="104"/>
      <c r="D5" s="104"/>
      <c r="E5" s="104"/>
      <c r="F5" s="104"/>
      <c r="G5" s="104"/>
      <c r="H5" s="104"/>
      <c r="I5" s="104"/>
    </row>
    <row r="6" spans="1:15" ht="18" x14ac:dyDescent="0.25">
      <c r="A6" s="5"/>
      <c r="B6" s="5"/>
      <c r="C6" s="5"/>
      <c r="D6" s="5"/>
      <c r="E6" s="5"/>
      <c r="F6" s="5"/>
      <c r="G6" s="5"/>
      <c r="H6" s="5"/>
      <c r="I6" s="6"/>
    </row>
    <row r="7" spans="1:15" ht="15.75" x14ac:dyDescent="0.25">
      <c r="A7" s="102" t="s">
        <v>106</v>
      </c>
      <c r="B7" s="120"/>
      <c r="C7" s="120"/>
      <c r="D7" s="120"/>
      <c r="E7" s="120"/>
      <c r="F7" s="120"/>
      <c r="G7" s="120"/>
      <c r="H7" s="120"/>
      <c r="I7" s="120"/>
    </row>
    <row r="8" spans="1:15" ht="18" x14ac:dyDescent="0.25">
      <c r="A8" s="5"/>
      <c r="B8" s="5"/>
      <c r="C8" s="5"/>
      <c r="D8" s="5"/>
      <c r="E8" s="5"/>
      <c r="F8" s="5"/>
      <c r="G8" s="5"/>
      <c r="H8" s="5"/>
      <c r="I8" s="6"/>
    </row>
    <row r="9" spans="1:15" x14ac:dyDescent="0.25">
      <c r="A9" s="22" t="s">
        <v>14</v>
      </c>
      <c r="B9" s="21" t="s">
        <v>15</v>
      </c>
      <c r="C9" s="21" t="s">
        <v>16</v>
      </c>
      <c r="D9" s="21" t="s">
        <v>12</v>
      </c>
      <c r="E9" s="21" t="s">
        <v>74</v>
      </c>
      <c r="F9" s="22" t="s">
        <v>66</v>
      </c>
      <c r="G9" s="22" t="s">
        <v>68</v>
      </c>
      <c r="H9" s="22" t="s">
        <v>75</v>
      </c>
      <c r="I9" s="22" t="s">
        <v>76</v>
      </c>
    </row>
    <row r="10" spans="1:15" ht="15.75" customHeight="1" x14ac:dyDescent="0.25">
      <c r="A10" s="12">
        <v>6</v>
      </c>
      <c r="B10" s="12"/>
      <c r="C10" s="12"/>
      <c r="D10" s="12" t="s">
        <v>17</v>
      </c>
      <c r="E10" s="71">
        <f>SUM(E11:E17)</f>
        <v>2936088.4299999997</v>
      </c>
      <c r="F10" s="71">
        <f>SUM(F11:F17)</f>
        <v>3975450</v>
      </c>
      <c r="G10" s="71">
        <f>SUM(G11:G17)</f>
        <v>3094242</v>
      </c>
      <c r="H10" s="71">
        <f>SUM(H11:H17)</f>
        <v>2126120</v>
      </c>
      <c r="I10" s="71">
        <f>SUM(I11:I17)</f>
        <v>2234110</v>
      </c>
      <c r="K10">
        <v>22</v>
      </c>
      <c r="L10">
        <v>23</v>
      </c>
      <c r="M10">
        <v>24</v>
      </c>
      <c r="N10">
        <v>25</v>
      </c>
      <c r="O10">
        <v>26</v>
      </c>
    </row>
    <row r="11" spans="1:15" ht="38.25" x14ac:dyDescent="0.25">
      <c r="A11" s="12"/>
      <c r="B11" s="16">
        <v>63</v>
      </c>
      <c r="C11" s="16"/>
      <c r="D11" s="16" t="s">
        <v>44</v>
      </c>
      <c r="E11" s="57">
        <v>2653759.44</v>
      </c>
      <c r="F11" s="55">
        <v>3588263.71</v>
      </c>
      <c r="G11" s="55">
        <v>2854059</v>
      </c>
      <c r="H11" s="55">
        <v>1878936</v>
      </c>
      <c r="I11" s="55">
        <v>1980925</v>
      </c>
      <c r="K11" s="54">
        <f>E10+E17</f>
        <v>2936255.6599999997</v>
      </c>
      <c r="L11" s="54">
        <f t="shared" ref="L11:O11" si="0">F10+F17</f>
        <v>3975618</v>
      </c>
      <c r="M11" s="54">
        <f t="shared" si="0"/>
        <v>3094410</v>
      </c>
      <c r="N11" s="54">
        <f t="shared" si="0"/>
        <v>2126288</v>
      </c>
      <c r="O11" s="54">
        <f t="shared" si="0"/>
        <v>2234278</v>
      </c>
    </row>
    <row r="12" spans="1:15" x14ac:dyDescent="0.25">
      <c r="A12" s="12"/>
      <c r="B12" s="16">
        <v>64</v>
      </c>
      <c r="C12" s="16"/>
      <c r="D12" s="16" t="s">
        <v>49</v>
      </c>
      <c r="E12" s="57">
        <v>4.4800000000000004</v>
      </c>
      <c r="F12" s="55">
        <v>10</v>
      </c>
      <c r="G12" s="55">
        <v>15</v>
      </c>
      <c r="H12" s="55">
        <v>16</v>
      </c>
      <c r="I12" s="55">
        <v>17</v>
      </c>
    </row>
    <row r="13" spans="1:15" ht="51" x14ac:dyDescent="0.25">
      <c r="A13" s="12"/>
      <c r="B13" s="16">
        <v>65</v>
      </c>
      <c r="C13" s="16"/>
      <c r="D13" s="37" t="s">
        <v>81</v>
      </c>
      <c r="E13" s="57">
        <v>3059.6</v>
      </c>
      <c r="F13" s="55">
        <v>157008.29</v>
      </c>
      <c r="G13" s="55">
        <v>0</v>
      </c>
      <c r="H13" s="55">
        <v>0</v>
      </c>
      <c r="I13" s="55">
        <v>0</v>
      </c>
    </row>
    <row r="14" spans="1:15" ht="51" x14ac:dyDescent="0.25">
      <c r="A14" s="13"/>
      <c r="B14" s="13">
        <v>66</v>
      </c>
      <c r="C14" s="14"/>
      <c r="D14" s="37" t="s">
        <v>50</v>
      </c>
      <c r="E14" s="57">
        <v>116118.17</v>
      </c>
      <c r="F14" s="55">
        <v>80000</v>
      </c>
      <c r="G14" s="55">
        <v>80000</v>
      </c>
      <c r="H14" s="55">
        <v>82000</v>
      </c>
      <c r="I14" s="55">
        <v>83000</v>
      </c>
    </row>
    <row r="15" spans="1:15" ht="38.25" x14ac:dyDescent="0.25">
      <c r="A15" s="13"/>
      <c r="B15" s="13">
        <v>67</v>
      </c>
      <c r="C15" s="14"/>
      <c r="D15" s="16" t="s">
        <v>45</v>
      </c>
      <c r="E15" s="57">
        <v>162504.82</v>
      </c>
      <c r="F15" s="55">
        <v>150000</v>
      </c>
      <c r="G15" s="55">
        <v>160000</v>
      </c>
      <c r="H15" s="55">
        <v>165000</v>
      </c>
      <c r="I15" s="55">
        <v>170000</v>
      </c>
    </row>
    <row r="16" spans="1:15" ht="25.5" x14ac:dyDescent="0.25">
      <c r="A16" s="13"/>
      <c r="B16" s="13">
        <v>68</v>
      </c>
      <c r="C16" s="14"/>
      <c r="D16" s="16" t="s">
        <v>82</v>
      </c>
      <c r="E16" s="57">
        <v>474.69</v>
      </c>
      <c r="F16" s="57">
        <v>0</v>
      </c>
      <c r="G16" s="57">
        <v>0</v>
      </c>
      <c r="H16" s="57">
        <v>0</v>
      </c>
      <c r="I16" s="57">
        <v>0</v>
      </c>
    </row>
    <row r="17" spans="1:15" ht="25.5" x14ac:dyDescent="0.25">
      <c r="A17" s="15">
        <v>7</v>
      </c>
      <c r="B17" s="15"/>
      <c r="C17" s="15"/>
      <c r="D17" s="24" t="s">
        <v>19</v>
      </c>
      <c r="E17" s="71">
        <f>E18</f>
        <v>167.23</v>
      </c>
      <c r="F17" s="71">
        <f t="shared" ref="F17:I17" si="1">F18</f>
        <v>168</v>
      </c>
      <c r="G17" s="71">
        <f t="shared" si="1"/>
        <v>168</v>
      </c>
      <c r="H17" s="71">
        <f t="shared" si="1"/>
        <v>168</v>
      </c>
      <c r="I17" s="71">
        <f t="shared" si="1"/>
        <v>168</v>
      </c>
    </row>
    <row r="18" spans="1:15" ht="38.25" x14ac:dyDescent="0.25">
      <c r="A18" s="16"/>
      <c r="B18" s="16">
        <v>72</v>
      </c>
      <c r="C18" s="16"/>
      <c r="D18" s="25" t="s">
        <v>43</v>
      </c>
      <c r="E18" s="57">
        <v>167.23</v>
      </c>
      <c r="F18" s="55">
        <v>168</v>
      </c>
      <c r="G18" s="55">
        <v>168</v>
      </c>
      <c r="H18" s="55">
        <v>168</v>
      </c>
      <c r="I18" s="55">
        <v>168</v>
      </c>
    </row>
    <row r="19" spans="1:15" x14ac:dyDescent="0.25">
      <c r="E19" s="54"/>
    </row>
    <row r="20" spans="1:15" ht="15.75" x14ac:dyDescent="0.25">
      <c r="A20" s="102" t="s">
        <v>73</v>
      </c>
      <c r="B20" s="120"/>
      <c r="C20" s="120"/>
      <c r="D20" s="120"/>
      <c r="E20" s="120"/>
      <c r="F20" s="120"/>
      <c r="G20" s="120"/>
      <c r="H20" s="120"/>
      <c r="I20" s="120"/>
    </row>
    <row r="21" spans="1:15" ht="18" x14ac:dyDescent="0.25">
      <c r="A21" s="5"/>
      <c r="B21" s="5"/>
      <c r="C21" s="5"/>
      <c r="D21" s="5"/>
      <c r="E21" s="5"/>
      <c r="F21" s="5"/>
      <c r="G21" s="5"/>
      <c r="H21" s="5"/>
      <c r="I21" s="6"/>
    </row>
    <row r="22" spans="1:15" x14ac:dyDescent="0.25">
      <c r="A22" s="22" t="s">
        <v>14</v>
      </c>
      <c r="B22" s="21" t="s">
        <v>15</v>
      </c>
      <c r="C22" s="21" t="s">
        <v>16</v>
      </c>
      <c r="D22" s="21" t="s">
        <v>20</v>
      </c>
      <c r="E22" s="21" t="s">
        <v>74</v>
      </c>
      <c r="F22" s="22" t="s">
        <v>66</v>
      </c>
      <c r="G22" s="22" t="s">
        <v>68</v>
      </c>
      <c r="H22" s="22" t="s">
        <v>75</v>
      </c>
      <c r="I22" s="22" t="s">
        <v>76</v>
      </c>
    </row>
    <row r="23" spans="1:15" ht="15.75" customHeight="1" x14ac:dyDescent="0.25">
      <c r="A23" s="12">
        <v>3</v>
      </c>
      <c r="B23" s="12"/>
      <c r="C23" s="12"/>
      <c r="D23" s="12" t="s">
        <v>21</v>
      </c>
      <c r="E23" s="71">
        <f>E24+E25+E26+E27+E28+E29</f>
        <v>3003147.17</v>
      </c>
      <c r="F23" s="71">
        <f t="shared" ref="F23:I23" si="2">F24+F25+F26+F27+F28+F29</f>
        <v>1799690</v>
      </c>
      <c r="G23" s="71">
        <f t="shared" si="2"/>
        <v>1878100</v>
      </c>
      <c r="H23" s="71">
        <f t="shared" si="2"/>
        <v>2121088</v>
      </c>
      <c r="I23" s="71">
        <f t="shared" si="2"/>
        <v>2227578</v>
      </c>
      <c r="K23" s="54">
        <f>E23+E30</f>
        <v>3031250.37</v>
      </c>
      <c r="L23" s="54">
        <f t="shared" ref="L23:O23" si="3">F23+F30</f>
        <v>3975618</v>
      </c>
      <c r="M23" s="54">
        <f t="shared" si="3"/>
        <v>3094410</v>
      </c>
      <c r="N23" s="54">
        <f t="shared" si="3"/>
        <v>2126288</v>
      </c>
      <c r="O23" s="54">
        <f t="shared" si="3"/>
        <v>2234278</v>
      </c>
    </row>
    <row r="24" spans="1:15" ht="15.75" customHeight="1" x14ac:dyDescent="0.25">
      <c r="A24" s="12"/>
      <c r="B24" s="16">
        <v>31</v>
      </c>
      <c r="C24" s="16"/>
      <c r="D24" s="16" t="s">
        <v>22</v>
      </c>
      <c r="E24" s="57">
        <v>1478899.55</v>
      </c>
      <c r="F24" s="55">
        <v>1404240</v>
      </c>
      <c r="G24" s="55">
        <v>1641600</v>
      </c>
      <c r="H24" s="55">
        <v>1925562</v>
      </c>
      <c r="I24" s="55">
        <v>1985300</v>
      </c>
    </row>
    <row r="25" spans="1:15" x14ac:dyDescent="0.25">
      <c r="A25" s="13"/>
      <c r="B25" s="13">
        <v>32</v>
      </c>
      <c r="C25" s="14"/>
      <c r="D25" s="13" t="s">
        <v>33</v>
      </c>
      <c r="E25" s="57">
        <v>1293193.75</v>
      </c>
      <c r="F25" s="55">
        <v>313450</v>
      </c>
      <c r="G25" s="55">
        <v>235000</v>
      </c>
      <c r="H25" s="55">
        <v>193800</v>
      </c>
      <c r="I25" s="55">
        <v>240378</v>
      </c>
    </row>
    <row r="26" spans="1:15" x14ac:dyDescent="0.25">
      <c r="A26" s="13"/>
      <c r="B26" s="13">
        <v>34</v>
      </c>
      <c r="C26" s="14"/>
      <c r="D26" s="13" t="s">
        <v>51</v>
      </c>
      <c r="E26" s="57">
        <v>12030.45</v>
      </c>
      <c r="F26" s="55">
        <v>32000</v>
      </c>
      <c r="G26" s="55">
        <v>1500</v>
      </c>
      <c r="H26" s="55">
        <v>1726</v>
      </c>
      <c r="I26" s="55">
        <v>1900</v>
      </c>
    </row>
    <row r="27" spans="1:15" ht="25.5" x14ac:dyDescent="0.25">
      <c r="A27" s="13"/>
      <c r="B27" s="13">
        <v>36</v>
      </c>
      <c r="C27" s="14"/>
      <c r="D27" s="38" t="s">
        <v>113</v>
      </c>
      <c r="E27" s="57">
        <v>218802.19</v>
      </c>
      <c r="F27" s="55">
        <v>50000</v>
      </c>
      <c r="G27" s="55">
        <v>0</v>
      </c>
      <c r="H27" s="55"/>
      <c r="I27" s="55"/>
      <c r="K27" s="54">
        <f>E23+E30</f>
        <v>3031250.37</v>
      </c>
      <c r="L27" s="54">
        <f t="shared" ref="L27:O27" si="4">F23+F30</f>
        <v>3975618</v>
      </c>
      <c r="M27" s="54">
        <f>G23+G30</f>
        <v>3094410</v>
      </c>
      <c r="N27" s="54">
        <f t="shared" si="4"/>
        <v>2126288</v>
      </c>
      <c r="O27" s="54">
        <f t="shared" si="4"/>
        <v>2234278</v>
      </c>
    </row>
    <row r="28" spans="1:15" ht="25.5" x14ac:dyDescent="0.25">
      <c r="A28" s="13"/>
      <c r="B28" s="13">
        <v>37</v>
      </c>
      <c r="C28" s="14"/>
      <c r="D28" s="38" t="s">
        <v>115</v>
      </c>
      <c r="E28" s="57">
        <v>182.72</v>
      </c>
      <c r="F28" s="57">
        <v>0</v>
      </c>
      <c r="G28" s="57"/>
      <c r="H28" s="57"/>
      <c r="I28" s="57"/>
    </row>
    <row r="29" spans="1:15" ht="25.5" x14ac:dyDescent="0.25">
      <c r="A29" s="13"/>
      <c r="B29" s="13">
        <v>38</v>
      </c>
      <c r="C29" s="14"/>
      <c r="D29" s="38" t="s">
        <v>116</v>
      </c>
      <c r="E29" s="57">
        <v>38.51</v>
      </c>
      <c r="F29" s="57">
        <v>0</v>
      </c>
      <c r="G29" s="57"/>
      <c r="H29" s="57"/>
      <c r="I29" s="57"/>
    </row>
    <row r="30" spans="1:15" ht="25.5" x14ac:dyDescent="0.25">
      <c r="A30" s="15">
        <v>4</v>
      </c>
      <c r="B30" s="15"/>
      <c r="C30" s="15"/>
      <c r="D30" s="24" t="s">
        <v>23</v>
      </c>
      <c r="E30" s="71">
        <f>SUM(E31:E32)</f>
        <v>28103.200000000001</v>
      </c>
      <c r="F30" s="71">
        <f t="shared" ref="F30:G30" si="5">SUM(F31:F32)</f>
        <v>2175928</v>
      </c>
      <c r="G30" s="71">
        <f t="shared" si="5"/>
        <v>1216310</v>
      </c>
      <c r="H30" s="71">
        <f t="shared" ref="H30" si="6">SUM(H31:H32)</f>
        <v>5200</v>
      </c>
      <c r="I30" s="71">
        <f t="shared" ref="I30" si="7">SUM(I31:I32)</f>
        <v>6700</v>
      </c>
    </row>
    <row r="31" spans="1:15" ht="39" x14ac:dyDescent="0.25">
      <c r="A31" s="16"/>
      <c r="B31" s="16">
        <v>42</v>
      </c>
      <c r="C31" s="16"/>
      <c r="D31" s="39" t="s">
        <v>46</v>
      </c>
      <c r="E31" s="57">
        <v>28103.200000000001</v>
      </c>
      <c r="F31" s="55">
        <v>2175928</v>
      </c>
      <c r="G31" s="55">
        <v>1216310</v>
      </c>
      <c r="H31" s="55">
        <v>5200</v>
      </c>
      <c r="I31" s="55">
        <v>6700</v>
      </c>
    </row>
    <row r="32" spans="1:15" ht="26.25" x14ac:dyDescent="0.25">
      <c r="A32" s="16"/>
      <c r="B32" s="16">
        <v>45</v>
      </c>
      <c r="C32" s="14"/>
      <c r="D32" s="39" t="s">
        <v>53</v>
      </c>
      <c r="E32" s="55"/>
      <c r="F32" s="55">
        <v>0</v>
      </c>
      <c r="G32" s="55"/>
      <c r="H32" s="55">
        <v>0</v>
      </c>
      <c r="I32" s="55">
        <v>0</v>
      </c>
    </row>
    <row r="33" spans="1:9" x14ac:dyDescent="0.25">
      <c r="E33" s="78"/>
      <c r="F33" s="78"/>
      <c r="G33" s="78"/>
      <c r="H33" s="78"/>
      <c r="I33" s="78"/>
    </row>
    <row r="34" spans="1:9" x14ac:dyDescent="0.25">
      <c r="A34" s="79" t="s">
        <v>109</v>
      </c>
      <c r="B34" s="43"/>
      <c r="C34" s="43"/>
      <c r="D34" s="43"/>
      <c r="E34" s="43"/>
      <c r="F34" s="43"/>
      <c r="G34" s="43"/>
      <c r="H34" s="79" t="s">
        <v>62</v>
      </c>
    </row>
    <row r="35" spans="1:9" x14ac:dyDescent="0.25">
      <c r="A35" s="79" t="s">
        <v>110</v>
      </c>
      <c r="B35" s="43"/>
      <c r="C35" s="43"/>
      <c r="D35" s="43"/>
      <c r="E35" s="43"/>
      <c r="F35" s="43"/>
      <c r="G35" s="43"/>
      <c r="H35" s="79" t="s">
        <v>108</v>
      </c>
    </row>
    <row r="36" spans="1:9" x14ac:dyDescent="0.25">
      <c r="A36" s="79" t="s">
        <v>111</v>
      </c>
      <c r="B36" s="43"/>
      <c r="C36" s="43"/>
      <c r="D36" s="43"/>
      <c r="E36" s="43"/>
      <c r="F36" s="43"/>
      <c r="G36" s="43"/>
      <c r="H36" s="43"/>
    </row>
  </sheetData>
  <mergeCells count="5">
    <mergeCell ref="A7:I7"/>
    <mergeCell ref="A20:I20"/>
    <mergeCell ref="A3:I3"/>
    <mergeCell ref="A5:I5"/>
    <mergeCell ref="A1:I1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view="pageBreakPreview" zoomScale="60" zoomScaleNormal="100" workbookViewId="0">
      <selection activeCell="F65" sqref="F6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  <col min="10" max="10" width="1.7109375" customWidth="1"/>
    <col min="11" max="11" width="9.140625" hidden="1" customWidth="1"/>
    <col min="12" max="12" width="11.7109375" hidden="1" customWidth="1"/>
    <col min="13" max="13" width="12.7109375" hidden="1" customWidth="1"/>
    <col min="14" max="14" width="16" hidden="1" customWidth="1"/>
    <col min="15" max="16" width="11.7109375" hidden="1" customWidth="1"/>
  </cols>
  <sheetData>
    <row r="1" spans="1:9" ht="42" customHeight="1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02" t="s">
        <v>30</v>
      </c>
      <c r="B3" s="102"/>
      <c r="C3" s="102"/>
      <c r="D3" s="102"/>
      <c r="E3" s="102"/>
      <c r="F3" s="102"/>
      <c r="G3" s="102"/>
      <c r="H3" s="102"/>
      <c r="I3" s="103"/>
    </row>
    <row r="4" spans="1:9" ht="18" x14ac:dyDescent="0.25">
      <c r="A4" s="5"/>
      <c r="B4" s="5"/>
      <c r="C4" s="5"/>
      <c r="D4" s="5"/>
      <c r="E4" s="5"/>
      <c r="F4" s="5"/>
      <c r="G4" s="5"/>
      <c r="H4" s="5"/>
      <c r="I4" s="6"/>
    </row>
    <row r="5" spans="1:9" ht="18" customHeight="1" x14ac:dyDescent="0.25">
      <c r="A5" s="102" t="s">
        <v>13</v>
      </c>
      <c r="B5" s="104"/>
      <c r="C5" s="104"/>
      <c r="D5" s="104"/>
      <c r="E5" s="104"/>
      <c r="F5" s="104"/>
      <c r="G5" s="104"/>
      <c r="H5" s="104"/>
      <c r="I5" s="104"/>
    </row>
    <row r="6" spans="1:9" ht="18" x14ac:dyDescent="0.25">
      <c r="A6" s="5"/>
      <c r="B6" s="5"/>
      <c r="C6" s="5"/>
      <c r="D6" s="5"/>
      <c r="E6" s="5"/>
      <c r="F6" s="5"/>
      <c r="G6" s="5"/>
      <c r="H6" s="5"/>
      <c r="I6" s="6"/>
    </row>
    <row r="7" spans="1:9" ht="15.75" x14ac:dyDescent="0.25">
      <c r="A7" s="102" t="s">
        <v>77</v>
      </c>
      <c r="B7" s="120"/>
      <c r="C7" s="120"/>
      <c r="D7" s="120"/>
      <c r="E7" s="120"/>
      <c r="F7" s="120"/>
      <c r="G7" s="120"/>
      <c r="H7" s="120"/>
      <c r="I7" s="120"/>
    </row>
    <row r="8" spans="1:9" ht="18" x14ac:dyDescent="0.25">
      <c r="A8" s="5"/>
      <c r="B8" s="5"/>
      <c r="C8" s="5"/>
      <c r="D8" s="5"/>
      <c r="E8" s="5"/>
      <c r="F8" s="5"/>
      <c r="G8" s="5"/>
      <c r="H8" s="5"/>
      <c r="I8" s="6"/>
    </row>
    <row r="9" spans="1:9" ht="30" customHeight="1" x14ac:dyDescent="0.25">
      <c r="A9" s="121" t="s">
        <v>99</v>
      </c>
      <c r="B9" s="122"/>
      <c r="C9" s="122"/>
      <c r="D9" s="123"/>
      <c r="E9" s="21" t="s">
        <v>74</v>
      </c>
      <c r="F9" s="22" t="s">
        <v>66</v>
      </c>
      <c r="G9" s="22" t="s">
        <v>68</v>
      </c>
      <c r="H9" s="22" t="s">
        <v>75</v>
      </c>
      <c r="I9" s="22" t="s">
        <v>76</v>
      </c>
    </row>
    <row r="10" spans="1:9" ht="15.75" customHeight="1" x14ac:dyDescent="0.25">
      <c r="A10" s="124" t="s">
        <v>0</v>
      </c>
      <c r="B10" s="125"/>
      <c r="C10" s="125"/>
      <c r="D10" s="126"/>
      <c r="E10" s="71">
        <f>SUM(E11+E15+E17+E19+E21+E23)</f>
        <v>2936255.6599999997</v>
      </c>
      <c r="F10" s="71">
        <f>SUM(F11+F15+F17+F19+F21+F23)</f>
        <v>3975618</v>
      </c>
      <c r="G10" s="71">
        <f>SUM(G11+G15+G17+G19+G21)</f>
        <v>3094410</v>
      </c>
      <c r="H10" s="71">
        <f t="shared" ref="H10:I10" si="0">SUM(H11+H15+H17+H19+H21)</f>
        <v>2126288</v>
      </c>
      <c r="I10" s="71">
        <f t="shared" si="0"/>
        <v>2234278</v>
      </c>
    </row>
    <row r="11" spans="1:9" ht="15.75" customHeight="1" x14ac:dyDescent="0.25">
      <c r="A11" s="124" t="s">
        <v>100</v>
      </c>
      <c r="B11" s="125"/>
      <c r="C11" s="125"/>
      <c r="D11" s="126"/>
      <c r="E11" s="71">
        <f>SUM(E12:E14)</f>
        <v>162983.99000000002</v>
      </c>
      <c r="F11" s="71">
        <f t="shared" ref="F11:I11" si="1">SUM(F12:F14)</f>
        <v>150010</v>
      </c>
      <c r="G11" s="71">
        <f t="shared" si="1"/>
        <v>160000</v>
      </c>
      <c r="H11" s="71">
        <f t="shared" si="1"/>
        <v>165016</v>
      </c>
      <c r="I11" s="71">
        <f t="shared" si="1"/>
        <v>170017</v>
      </c>
    </row>
    <row r="12" spans="1:9" x14ac:dyDescent="0.25">
      <c r="A12" s="67"/>
      <c r="B12" s="16">
        <v>64</v>
      </c>
      <c r="C12" s="127" t="s">
        <v>49</v>
      </c>
      <c r="D12" s="127"/>
      <c r="E12" s="57">
        <v>4.4800000000000004</v>
      </c>
      <c r="F12" s="57">
        <v>10</v>
      </c>
      <c r="G12" s="57"/>
      <c r="H12" s="57">
        <v>16</v>
      </c>
      <c r="I12" s="57">
        <v>17</v>
      </c>
    </row>
    <row r="13" spans="1:9" ht="31.15" customHeight="1" x14ac:dyDescent="0.25">
      <c r="A13" s="13"/>
      <c r="B13" s="16">
        <v>67</v>
      </c>
      <c r="C13" s="127" t="s">
        <v>45</v>
      </c>
      <c r="D13" s="127"/>
      <c r="E13" s="57">
        <v>162504.82</v>
      </c>
      <c r="F13" s="57">
        <v>150000</v>
      </c>
      <c r="G13" s="57">
        <v>160000</v>
      </c>
      <c r="H13" s="57">
        <v>165000</v>
      </c>
      <c r="I13" s="57">
        <v>170000</v>
      </c>
    </row>
    <row r="14" spans="1:9" x14ac:dyDescent="0.25">
      <c r="A14" s="13"/>
      <c r="B14" s="16">
        <v>68</v>
      </c>
      <c r="C14" s="128" t="s">
        <v>82</v>
      </c>
      <c r="D14" s="128"/>
      <c r="E14" s="57">
        <v>474.69</v>
      </c>
      <c r="F14" s="57"/>
      <c r="G14" s="57"/>
      <c r="H14" s="57"/>
      <c r="I14" s="57"/>
    </row>
    <row r="15" spans="1:9" x14ac:dyDescent="0.25">
      <c r="A15" s="124" t="s">
        <v>101</v>
      </c>
      <c r="B15" s="125"/>
      <c r="C15" s="125"/>
      <c r="D15" s="126"/>
      <c r="E15" s="71">
        <f>SUM(E16)</f>
        <v>116118.17</v>
      </c>
      <c r="F15" s="71">
        <f t="shared" ref="F15:I15" si="2">SUM(F16)</f>
        <v>80000</v>
      </c>
      <c r="G15" s="71">
        <f t="shared" si="2"/>
        <v>66000</v>
      </c>
      <c r="H15" s="71">
        <f t="shared" si="2"/>
        <v>82000</v>
      </c>
      <c r="I15" s="71">
        <f t="shared" si="2"/>
        <v>83000</v>
      </c>
    </row>
    <row r="16" spans="1:9" ht="53.45" customHeight="1" x14ac:dyDescent="0.25">
      <c r="A16" s="13"/>
      <c r="B16" s="13">
        <v>66</v>
      </c>
      <c r="C16" s="129" t="s">
        <v>50</v>
      </c>
      <c r="D16" s="130"/>
      <c r="E16" s="57">
        <v>116118.17</v>
      </c>
      <c r="F16" s="55">
        <v>80000</v>
      </c>
      <c r="G16" s="55">
        <v>66000</v>
      </c>
      <c r="H16" s="55">
        <v>82000</v>
      </c>
      <c r="I16" s="55">
        <v>83000</v>
      </c>
    </row>
    <row r="17" spans="1:16" x14ac:dyDescent="0.25">
      <c r="A17" s="124" t="s">
        <v>102</v>
      </c>
      <c r="B17" s="125"/>
      <c r="C17" s="125"/>
      <c r="D17" s="126"/>
      <c r="E17" s="71">
        <f>SUM(E18)</f>
        <v>3059.6</v>
      </c>
      <c r="F17" s="71">
        <f t="shared" ref="F17:I17" si="3">SUM(F18)</f>
        <v>157008.29</v>
      </c>
      <c r="G17" s="71">
        <f t="shared" si="3"/>
        <v>0</v>
      </c>
      <c r="H17" s="71">
        <f t="shared" si="3"/>
        <v>0</v>
      </c>
      <c r="I17" s="71">
        <f t="shared" si="3"/>
        <v>0</v>
      </c>
    </row>
    <row r="18" spans="1:16" ht="40.15" customHeight="1" x14ac:dyDescent="0.25">
      <c r="A18" s="13"/>
      <c r="B18" s="13">
        <v>65</v>
      </c>
      <c r="C18" s="129" t="s">
        <v>81</v>
      </c>
      <c r="D18" s="131"/>
      <c r="E18" s="55">
        <v>3059.6</v>
      </c>
      <c r="F18" s="55">
        <v>157008.29</v>
      </c>
      <c r="G18" s="55">
        <v>0</v>
      </c>
      <c r="H18" s="55">
        <v>0</v>
      </c>
      <c r="I18" s="55">
        <v>0</v>
      </c>
    </row>
    <row r="19" spans="1:16" x14ac:dyDescent="0.25">
      <c r="A19" s="124" t="s">
        <v>103</v>
      </c>
      <c r="B19" s="125"/>
      <c r="C19" s="125"/>
      <c r="D19" s="126"/>
      <c r="E19" s="71">
        <f>E20</f>
        <v>2653926.67</v>
      </c>
      <c r="F19" s="71">
        <f t="shared" ref="F19:I19" si="4">F20</f>
        <v>3588431.71</v>
      </c>
      <c r="G19" s="71">
        <f t="shared" si="4"/>
        <v>2868410</v>
      </c>
      <c r="H19" s="71">
        <f t="shared" si="4"/>
        <v>1879272</v>
      </c>
      <c r="I19" s="71">
        <f t="shared" si="4"/>
        <v>1981261</v>
      </c>
    </row>
    <row r="20" spans="1:16" ht="28.15" customHeight="1" x14ac:dyDescent="0.25">
      <c r="A20" s="67"/>
      <c r="B20" s="68">
        <v>63</v>
      </c>
      <c r="C20" s="132" t="s">
        <v>44</v>
      </c>
      <c r="D20" s="133"/>
      <c r="E20" s="57">
        <v>2653926.67</v>
      </c>
      <c r="F20" s="57">
        <v>3588431.71</v>
      </c>
      <c r="G20" s="57">
        <v>2868410</v>
      </c>
      <c r="H20" s="57">
        <v>1879272</v>
      </c>
      <c r="I20" s="57">
        <v>1981261</v>
      </c>
    </row>
    <row r="21" spans="1:16" x14ac:dyDescent="0.25">
      <c r="A21" s="124" t="s">
        <v>104</v>
      </c>
      <c r="B21" s="125"/>
      <c r="C21" s="125"/>
      <c r="D21" s="126"/>
      <c r="E21" s="71">
        <f>SUM(E22)</f>
        <v>0</v>
      </c>
      <c r="F21" s="71">
        <f t="shared" ref="F21:I21" si="5">SUM(F22)</f>
        <v>0</v>
      </c>
      <c r="G21" s="71">
        <f t="shared" si="5"/>
        <v>0</v>
      </c>
      <c r="H21" s="71">
        <f t="shared" si="5"/>
        <v>0</v>
      </c>
      <c r="I21" s="71">
        <f t="shared" si="5"/>
        <v>0</v>
      </c>
    </row>
    <row r="22" spans="1:16" ht="55.9" customHeight="1" x14ac:dyDescent="0.25">
      <c r="A22" s="15"/>
      <c r="B22" s="69">
        <v>66</v>
      </c>
      <c r="C22" s="129" t="s">
        <v>50</v>
      </c>
      <c r="D22" s="130"/>
      <c r="E22" s="57">
        <v>0</v>
      </c>
      <c r="F22" s="57">
        <v>0</v>
      </c>
      <c r="G22" s="57">
        <v>0</v>
      </c>
      <c r="H22" s="57">
        <v>0</v>
      </c>
      <c r="I22" s="57">
        <v>0</v>
      </c>
    </row>
    <row r="23" spans="1:16" x14ac:dyDescent="0.25">
      <c r="A23" s="124" t="s">
        <v>105</v>
      </c>
      <c r="B23" s="125"/>
      <c r="C23" s="125"/>
      <c r="D23" s="126"/>
      <c r="E23" s="71">
        <f>E24</f>
        <v>167.23</v>
      </c>
      <c r="F23" s="71">
        <f t="shared" ref="F23:I23" si="6">F24</f>
        <v>168</v>
      </c>
      <c r="G23" s="71">
        <f t="shared" si="6"/>
        <v>168</v>
      </c>
      <c r="H23" s="71">
        <f t="shared" si="6"/>
        <v>168</v>
      </c>
      <c r="I23" s="71">
        <f t="shared" si="6"/>
        <v>168</v>
      </c>
    </row>
    <row r="24" spans="1:16" ht="30" customHeight="1" x14ac:dyDescent="0.25">
      <c r="A24" s="16"/>
      <c r="B24" s="16">
        <v>72</v>
      </c>
      <c r="C24" s="132" t="s">
        <v>43</v>
      </c>
      <c r="D24" s="133"/>
      <c r="E24" s="57">
        <v>167.23</v>
      </c>
      <c r="F24" s="55">
        <v>168</v>
      </c>
      <c r="G24" s="55">
        <v>168</v>
      </c>
      <c r="H24" s="55">
        <v>168</v>
      </c>
      <c r="I24" s="55">
        <v>168</v>
      </c>
    </row>
    <row r="25" spans="1:16" ht="15.75" customHeight="1" x14ac:dyDescent="0.25"/>
    <row r="26" spans="1:16" ht="15.75" customHeight="1" x14ac:dyDescent="0.25">
      <c r="A26" s="102" t="s">
        <v>78</v>
      </c>
      <c r="B26" s="120"/>
      <c r="C26" s="120"/>
      <c r="D26" s="120"/>
      <c r="E26" s="120"/>
      <c r="F26" s="120"/>
      <c r="G26" s="120"/>
      <c r="H26" s="120"/>
      <c r="I26" s="120"/>
    </row>
    <row r="27" spans="1:16" ht="18" x14ac:dyDescent="0.25">
      <c r="A27" s="5"/>
      <c r="B27" s="5"/>
      <c r="C27" s="5"/>
      <c r="D27" s="5"/>
      <c r="E27" s="5"/>
      <c r="F27" s="5"/>
      <c r="G27" s="5"/>
      <c r="H27" s="5"/>
      <c r="I27" s="6"/>
    </row>
    <row r="28" spans="1:16" ht="14.45" customHeight="1" x14ac:dyDescent="0.25">
      <c r="A28" s="121" t="s">
        <v>99</v>
      </c>
      <c r="B28" s="122"/>
      <c r="C28" s="122"/>
      <c r="D28" s="123"/>
      <c r="E28" s="21" t="s">
        <v>74</v>
      </c>
      <c r="F28" s="22" t="s">
        <v>66</v>
      </c>
      <c r="G28" s="22" t="s">
        <v>68</v>
      </c>
      <c r="H28" s="22" t="s">
        <v>75</v>
      </c>
      <c r="I28" s="22" t="s">
        <v>76</v>
      </c>
    </row>
    <row r="29" spans="1:16" ht="14.45" customHeight="1" x14ac:dyDescent="0.25">
      <c r="A29" s="124" t="s">
        <v>3</v>
      </c>
      <c r="B29" s="125"/>
      <c r="C29" s="125"/>
      <c r="D29" s="126"/>
      <c r="E29" s="71">
        <f>SUM(E30+E41+E49+E57+E66+E74)</f>
        <v>3031250.3699999996</v>
      </c>
      <c r="F29" s="71">
        <f t="shared" ref="F29:I29" si="7">SUM(F30+F41+F49+F57+F66+F74)</f>
        <v>3975618</v>
      </c>
      <c r="G29" s="71">
        <f t="shared" si="7"/>
        <v>3094410</v>
      </c>
      <c r="H29" s="71">
        <f t="shared" si="7"/>
        <v>2126288</v>
      </c>
      <c r="I29" s="71">
        <f t="shared" si="7"/>
        <v>2234278</v>
      </c>
    </row>
    <row r="30" spans="1:16" ht="14.45" customHeight="1" x14ac:dyDescent="0.25">
      <c r="A30" s="124" t="s">
        <v>100</v>
      </c>
      <c r="B30" s="125"/>
      <c r="C30" s="125"/>
      <c r="D30" s="126"/>
      <c r="E30" s="71">
        <f>E31+E38</f>
        <v>197057.76</v>
      </c>
      <c r="F30" s="71">
        <f t="shared" ref="F30:I30" si="8">F31+F38</f>
        <v>150010</v>
      </c>
      <c r="G30" s="71">
        <f t="shared" si="8"/>
        <v>188410</v>
      </c>
      <c r="H30" s="71">
        <f t="shared" si="8"/>
        <v>211800</v>
      </c>
      <c r="I30" s="71">
        <f t="shared" si="8"/>
        <v>221000</v>
      </c>
    </row>
    <row r="31" spans="1:16" ht="14.45" customHeight="1" x14ac:dyDescent="0.25">
      <c r="A31" s="12">
        <v>3</v>
      </c>
      <c r="B31" s="12"/>
      <c r="C31" s="12"/>
      <c r="D31" s="12" t="s">
        <v>21</v>
      </c>
      <c r="E31" s="72">
        <f>SUM(E32:E37)</f>
        <v>168954.54</v>
      </c>
      <c r="F31" s="72">
        <f t="shared" ref="F31:I31" si="9">SUM(F32:F36)</f>
        <v>150010</v>
      </c>
      <c r="G31" s="72">
        <f t="shared" si="9"/>
        <v>188410</v>
      </c>
      <c r="H31" s="72">
        <f t="shared" si="9"/>
        <v>211800</v>
      </c>
      <c r="I31" s="72">
        <f t="shared" si="9"/>
        <v>221000</v>
      </c>
    </row>
    <row r="32" spans="1:16" ht="14.45" customHeight="1" x14ac:dyDescent="0.25">
      <c r="A32" s="12"/>
      <c r="B32" s="16">
        <v>31</v>
      </c>
      <c r="C32" s="16"/>
      <c r="D32" s="16" t="s">
        <v>22</v>
      </c>
      <c r="E32" s="73">
        <v>14526.67</v>
      </c>
      <c r="F32" s="73">
        <v>65410</v>
      </c>
      <c r="G32" s="73">
        <v>65410</v>
      </c>
      <c r="H32" s="73">
        <v>90000</v>
      </c>
      <c r="I32" s="73">
        <v>90000</v>
      </c>
      <c r="L32" s="97">
        <v>22</v>
      </c>
      <c r="M32" s="97">
        <v>23</v>
      </c>
      <c r="N32" s="97">
        <v>24</v>
      </c>
      <c r="O32" s="97">
        <v>25</v>
      </c>
      <c r="P32" s="97">
        <v>26</v>
      </c>
    </row>
    <row r="33" spans="1:16" ht="14.45" customHeight="1" x14ac:dyDescent="0.25">
      <c r="A33" s="13"/>
      <c r="B33" s="13">
        <v>32</v>
      </c>
      <c r="C33" s="14"/>
      <c r="D33" s="13" t="s">
        <v>33</v>
      </c>
      <c r="E33" s="74">
        <v>143876.21</v>
      </c>
      <c r="F33" s="74">
        <v>84600</v>
      </c>
      <c r="G33" s="74">
        <v>123000</v>
      </c>
      <c r="H33" s="74">
        <v>121800</v>
      </c>
      <c r="I33" s="74">
        <v>130000</v>
      </c>
      <c r="K33">
        <v>31</v>
      </c>
      <c r="L33" s="54">
        <f>E32+E43+E51+E59</f>
        <v>1478899.5499999998</v>
      </c>
      <c r="M33" s="54">
        <f>F32+F43+F51+F59</f>
        <v>1404240</v>
      </c>
      <c r="N33" s="54">
        <f>G32+G43+G51+G59</f>
        <v>1641600</v>
      </c>
      <c r="O33" s="54">
        <f>H32+H43+H51+H59</f>
        <v>1925562</v>
      </c>
      <c r="P33" s="54">
        <f>I32+I43+I51+I59</f>
        <v>1985300</v>
      </c>
    </row>
    <row r="34" spans="1:16" x14ac:dyDescent="0.25">
      <c r="A34" s="13"/>
      <c r="B34" s="13">
        <v>34</v>
      </c>
      <c r="C34" s="14"/>
      <c r="D34" s="13" t="s">
        <v>51</v>
      </c>
      <c r="E34" s="74">
        <v>10330.450000000001</v>
      </c>
      <c r="F34" s="74">
        <v>0</v>
      </c>
      <c r="G34" s="74"/>
      <c r="H34" s="74"/>
      <c r="I34" s="74">
        <v>1000</v>
      </c>
      <c r="K34">
        <v>32</v>
      </c>
      <c r="L34" s="54">
        <f t="shared" ref="L34:P36" si="10">E33+E44+E52+E60+E69</f>
        <v>1293193.75</v>
      </c>
      <c r="M34" s="54">
        <f t="shared" si="10"/>
        <v>313450</v>
      </c>
      <c r="N34" s="54">
        <f t="shared" si="10"/>
        <v>235000</v>
      </c>
      <c r="O34" s="54">
        <f t="shared" si="10"/>
        <v>193800</v>
      </c>
      <c r="P34" s="54">
        <f t="shared" si="10"/>
        <v>240378</v>
      </c>
    </row>
    <row r="35" spans="1:16" ht="27.75" customHeight="1" x14ac:dyDescent="0.25">
      <c r="A35" s="89"/>
      <c r="B35" s="89">
        <v>36</v>
      </c>
      <c r="C35" s="90"/>
      <c r="D35" s="91" t="s">
        <v>113</v>
      </c>
      <c r="E35" s="74"/>
      <c r="F35" s="74">
        <v>0</v>
      </c>
      <c r="G35" s="74"/>
      <c r="H35" s="74"/>
      <c r="I35" s="74"/>
      <c r="K35">
        <v>34</v>
      </c>
      <c r="L35" s="54">
        <f t="shared" si="10"/>
        <v>12030.45</v>
      </c>
      <c r="M35" s="54">
        <f t="shared" si="10"/>
        <v>32000</v>
      </c>
      <c r="N35" s="54">
        <f t="shared" si="10"/>
        <v>1500</v>
      </c>
      <c r="O35" s="54">
        <f t="shared" si="10"/>
        <v>1726</v>
      </c>
      <c r="P35" s="54">
        <f t="shared" si="10"/>
        <v>1900</v>
      </c>
    </row>
    <row r="36" spans="1:16" ht="38.450000000000003" customHeight="1" x14ac:dyDescent="0.25">
      <c r="A36" s="13"/>
      <c r="B36" s="13">
        <v>37</v>
      </c>
      <c r="C36" s="14"/>
      <c r="D36" s="38" t="s">
        <v>52</v>
      </c>
      <c r="E36" s="75">
        <v>182.72</v>
      </c>
      <c r="F36" s="75">
        <v>0</v>
      </c>
      <c r="G36" s="75"/>
      <c r="H36" s="75"/>
      <c r="I36" s="75"/>
      <c r="K36" s="54">
        <v>36</v>
      </c>
      <c r="L36" s="54">
        <f t="shared" si="10"/>
        <v>218802.19</v>
      </c>
      <c r="M36" s="54">
        <f>F35+F62</f>
        <v>50000</v>
      </c>
      <c r="N36" s="54">
        <f>G35+G62</f>
        <v>0</v>
      </c>
      <c r="O36" s="54">
        <f>H35+H62</f>
        <v>0</v>
      </c>
      <c r="P36" s="54">
        <f>I35+I62</f>
        <v>0</v>
      </c>
    </row>
    <row r="37" spans="1:16" ht="38.450000000000003" customHeight="1" x14ac:dyDescent="0.25">
      <c r="A37" s="89"/>
      <c r="B37" s="89">
        <v>38</v>
      </c>
      <c r="C37" s="90"/>
      <c r="D37" s="92" t="s">
        <v>116</v>
      </c>
      <c r="E37" s="75">
        <v>38.49</v>
      </c>
      <c r="F37" s="75">
        <v>0</v>
      </c>
      <c r="G37" s="75"/>
      <c r="H37" s="75"/>
      <c r="I37" s="75"/>
      <c r="K37">
        <v>42</v>
      </c>
      <c r="L37" s="54"/>
      <c r="M37" s="54">
        <f>F39+F48+F56+F65</f>
        <v>2175928</v>
      </c>
      <c r="N37" s="54">
        <f>G39+G48+G56+G65</f>
        <v>1216310</v>
      </c>
      <c r="O37" s="54">
        <f>H39+H48+H56+H65</f>
        <v>5200</v>
      </c>
      <c r="P37" s="54">
        <f>I39+I48+I56+I65</f>
        <v>6700</v>
      </c>
    </row>
    <row r="38" spans="1:16" ht="30.6" customHeight="1" x14ac:dyDescent="0.25">
      <c r="A38" s="15">
        <v>4</v>
      </c>
      <c r="B38" s="15"/>
      <c r="C38" s="15"/>
      <c r="D38" s="24" t="s">
        <v>23</v>
      </c>
      <c r="E38" s="72">
        <f>SUM(E39:E40)</f>
        <v>28103.22</v>
      </c>
      <c r="F38" s="72">
        <f t="shared" ref="F38:I38" si="11">SUM(F39:F40)</f>
        <v>0</v>
      </c>
      <c r="G38" s="72">
        <f t="shared" si="11"/>
        <v>0</v>
      </c>
      <c r="H38" s="72">
        <f t="shared" si="11"/>
        <v>0</v>
      </c>
      <c r="I38" s="72">
        <f t="shared" si="11"/>
        <v>0</v>
      </c>
    </row>
    <row r="39" spans="1:16" ht="39" x14ac:dyDescent="0.25">
      <c r="A39" s="16"/>
      <c r="B39" s="16">
        <v>42</v>
      </c>
      <c r="C39" s="16"/>
      <c r="D39" s="39" t="s">
        <v>46</v>
      </c>
      <c r="E39" s="76">
        <v>28103.22</v>
      </c>
      <c r="F39" s="76"/>
      <c r="G39" s="76"/>
      <c r="H39" s="76"/>
      <c r="I39" s="76"/>
    </row>
    <row r="40" spans="1:16" ht="26.25" x14ac:dyDescent="0.25">
      <c r="A40" s="16"/>
      <c r="B40" s="16">
        <v>45</v>
      </c>
      <c r="C40" s="14"/>
      <c r="D40" s="39" t="s">
        <v>53</v>
      </c>
      <c r="E40" s="76"/>
      <c r="F40" s="76"/>
      <c r="G40" s="76"/>
      <c r="H40" s="76"/>
      <c r="I40" s="76"/>
    </row>
    <row r="41" spans="1:16" ht="14.45" customHeight="1" x14ac:dyDescent="0.25">
      <c r="A41" s="124" t="s">
        <v>101</v>
      </c>
      <c r="B41" s="125"/>
      <c r="C41" s="125"/>
      <c r="D41" s="126"/>
      <c r="E41" s="71">
        <f>E42+E47</f>
        <v>115588.17</v>
      </c>
      <c r="F41" s="71">
        <f t="shared" ref="F41:I41" si="12">F42+F47</f>
        <v>80000</v>
      </c>
      <c r="G41" s="71">
        <f t="shared" si="12"/>
        <v>69500</v>
      </c>
      <c r="H41" s="71">
        <f t="shared" si="12"/>
        <v>73926</v>
      </c>
      <c r="I41" s="71">
        <f t="shared" si="12"/>
        <v>82978</v>
      </c>
    </row>
    <row r="42" spans="1:16" ht="27" customHeight="1" x14ac:dyDescent="0.25">
      <c r="A42" s="12">
        <v>3</v>
      </c>
      <c r="B42" s="12"/>
      <c r="C42" s="12"/>
      <c r="D42" s="12" t="s">
        <v>21</v>
      </c>
      <c r="E42" s="72">
        <f>SUM(E43:E46)</f>
        <v>115588.17</v>
      </c>
      <c r="F42" s="72">
        <f t="shared" ref="F42:I42" si="13">SUM(F43:F46)</f>
        <v>70000</v>
      </c>
      <c r="G42" s="72">
        <f t="shared" si="13"/>
        <v>69500</v>
      </c>
      <c r="H42" s="72">
        <f t="shared" si="13"/>
        <v>68726</v>
      </c>
      <c r="I42" s="72">
        <f t="shared" si="13"/>
        <v>76278</v>
      </c>
    </row>
    <row r="43" spans="1:16" ht="14.45" customHeight="1" x14ac:dyDescent="0.25">
      <c r="A43" s="12"/>
      <c r="B43" s="16">
        <v>31</v>
      </c>
      <c r="C43" s="16"/>
      <c r="D43" s="16" t="s">
        <v>22</v>
      </c>
      <c r="E43" s="73">
        <v>5800</v>
      </c>
      <c r="F43" s="73">
        <v>7000</v>
      </c>
      <c r="G43" s="73">
        <v>8000</v>
      </c>
      <c r="H43" s="73">
        <v>25000</v>
      </c>
      <c r="I43" s="73">
        <v>25000</v>
      </c>
    </row>
    <row r="44" spans="1:16" x14ac:dyDescent="0.25">
      <c r="A44" s="13"/>
      <c r="B44" s="13">
        <v>32</v>
      </c>
      <c r="C44" s="14"/>
      <c r="D44" s="13" t="s">
        <v>33</v>
      </c>
      <c r="E44" s="74">
        <v>108088.17</v>
      </c>
      <c r="F44" s="74">
        <v>62200</v>
      </c>
      <c r="G44" s="74">
        <v>60000</v>
      </c>
      <c r="H44" s="74">
        <v>42000</v>
      </c>
      <c r="I44" s="74">
        <v>50378</v>
      </c>
    </row>
    <row r="45" spans="1:16" ht="14.45" customHeight="1" x14ac:dyDescent="0.25">
      <c r="A45" s="13"/>
      <c r="B45" s="13">
        <v>34</v>
      </c>
      <c r="C45" s="14"/>
      <c r="D45" s="13" t="s">
        <v>51</v>
      </c>
      <c r="E45" s="74">
        <v>1700</v>
      </c>
      <c r="F45" s="74">
        <v>800</v>
      </c>
      <c r="G45" s="74">
        <v>1500</v>
      </c>
      <c r="H45" s="74">
        <v>1726</v>
      </c>
      <c r="I45" s="74">
        <v>900</v>
      </c>
    </row>
    <row r="46" spans="1:16" ht="36.6" customHeight="1" x14ac:dyDescent="0.25">
      <c r="A46" s="13"/>
      <c r="B46" s="13">
        <v>37</v>
      </c>
      <c r="C46" s="14"/>
      <c r="D46" s="38" t="s">
        <v>52</v>
      </c>
      <c r="E46" s="75">
        <v>0</v>
      </c>
      <c r="F46" s="75">
        <v>0</v>
      </c>
      <c r="G46" s="75"/>
      <c r="H46" s="75"/>
      <c r="I46" s="75"/>
    </row>
    <row r="47" spans="1:16" ht="25.5" x14ac:dyDescent="0.25">
      <c r="A47" s="15">
        <v>4</v>
      </c>
      <c r="B47" s="15"/>
      <c r="C47" s="15"/>
      <c r="D47" s="24" t="s">
        <v>23</v>
      </c>
      <c r="E47" s="72">
        <f>SUM(E48:E48)</f>
        <v>0</v>
      </c>
      <c r="F47" s="72">
        <f>SUM(F48:F48)</f>
        <v>10000</v>
      </c>
      <c r="G47" s="72">
        <f>SUM(G48:G48)</f>
        <v>0</v>
      </c>
      <c r="H47" s="72">
        <f>SUM(H48:H48)</f>
        <v>5200</v>
      </c>
      <c r="I47" s="72">
        <f>SUM(I48:I48)</f>
        <v>6700</v>
      </c>
    </row>
    <row r="48" spans="1:16" ht="39" x14ac:dyDescent="0.25">
      <c r="A48" s="16"/>
      <c r="B48" s="16">
        <v>42</v>
      </c>
      <c r="C48" s="16"/>
      <c r="D48" s="39" t="s">
        <v>46</v>
      </c>
      <c r="E48" s="76"/>
      <c r="F48" s="76">
        <v>10000</v>
      </c>
      <c r="G48" s="76"/>
      <c r="H48" s="76">
        <v>5200</v>
      </c>
      <c r="I48" s="76">
        <v>6700</v>
      </c>
    </row>
    <row r="49" spans="1:9" x14ac:dyDescent="0.25">
      <c r="A49" s="124" t="s">
        <v>102</v>
      </c>
      <c r="B49" s="125"/>
      <c r="C49" s="125"/>
      <c r="D49" s="126"/>
      <c r="E49" s="72">
        <f>E50</f>
        <v>3059.6</v>
      </c>
      <c r="F49" s="72">
        <f>F50+F55</f>
        <v>157008.29</v>
      </c>
      <c r="G49" s="70">
        <v>0</v>
      </c>
      <c r="H49" s="70">
        <v>0</v>
      </c>
      <c r="I49" s="70">
        <v>0</v>
      </c>
    </row>
    <row r="50" spans="1:9" x14ac:dyDescent="0.25">
      <c r="A50" s="12">
        <v>3</v>
      </c>
      <c r="B50" s="12"/>
      <c r="C50" s="12"/>
      <c r="D50" s="12" t="s">
        <v>21</v>
      </c>
      <c r="E50" s="72">
        <f>SUM(E51:E56)</f>
        <v>3059.6</v>
      </c>
      <c r="F50" s="70">
        <v>0</v>
      </c>
      <c r="G50" s="70">
        <v>0</v>
      </c>
      <c r="H50" s="70">
        <v>0</v>
      </c>
      <c r="I50" s="70">
        <v>0</v>
      </c>
    </row>
    <row r="51" spans="1:9" x14ac:dyDescent="0.25">
      <c r="A51" s="12"/>
      <c r="B51" s="16">
        <v>31</v>
      </c>
      <c r="C51" s="16"/>
      <c r="D51" s="16" t="s">
        <v>22</v>
      </c>
      <c r="E51" s="73"/>
      <c r="F51" s="57"/>
      <c r="G51" s="57"/>
      <c r="H51" s="57"/>
      <c r="I51" s="57"/>
    </row>
    <row r="52" spans="1:9" x14ac:dyDescent="0.25">
      <c r="A52" s="13"/>
      <c r="B52" s="13">
        <v>32</v>
      </c>
      <c r="C52" s="14"/>
      <c r="D52" s="13" t="s">
        <v>33</v>
      </c>
      <c r="E52" s="74">
        <v>3059.6</v>
      </c>
      <c r="F52" s="57"/>
      <c r="G52" s="57"/>
      <c r="H52" s="57"/>
      <c r="I52" s="57"/>
    </row>
    <row r="53" spans="1:9" x14ac:dyDescent="0.25">
      <c r="A53" s="13"/>
      <c r="B53" s="13">
        <v>34</v>
      </c>
      <c r="C53" s="14"/>
      <c r="D53" s="13" t="s">
        <v>51</v>
      </c>
      <c r="E53" s="74"/>
      <c r="F53" s="57"/>
      <c r="G53" s="57"/>
      <c r="H53" s="57"/>
      <c r="I53" s="57"/>
    </row>
    <row r="54" spans="1:9" ht="38.25" x14ac:dyDescent="0.25">
      <c r="A54" s="13"/>
      <c r="B54" s="13">
        <v>37</v>
      </c>
      <c r="C54" s="14"/>
      <c r="D54" s="38" t="s">
        <v>52</v>
      </c>
      <c r="E54" s="74"/>
      <c r="F54" s="57"/>
      <c r="G54" s="57"/>
      <c r="H54" s="57"/>
      <c r="I54" s="57"/>
    </row>
    <row r="55" spans="1:9" ht="25.5" x14ac:dyDescent="0.25">
      <c r="A55" s="89"/>
      <c r="B55" s="94">
        <v>4</v>
      </c>
      <c r="C55" s="95"/>
      <c r="D55" s="96" t="s">
        <v>23</v>
      </c>
      <c r="E55" s="74"/>
      <c r="F55" s="71">
        <f>SUM(F56)</f>
        <v>157008.29</v>
      </c>
      <c r="G55" s="57"/>
      <c r="H55" s="57"/>
      <c r="I55" s="57"/>
    </row>
    <row r="56" spans="1:9" ht="38.25" x14ac:dyDescent="0.25">
      <c r="A56" s="89"/>
      <c r="B56" s="89">
        <v>42</v>
      </c>
      <c r="C56" s="90"/>
      <c r="D56" s="92" t="s">
        <v>46</v>
      </c>
      <c r="E56" s="75"/>
      <c r="F56" s="57">
        <v>157008.29</v>
      </c>
      <c r="G56" s="57"/>
      <c r="H56" s="57"/>
      <c r="I56" s="57"/>
    </row>
    <row r="57" spans="1:9" x14ac:dyDescent="0.25">
      <c r="A57" s="124" t="s">
        <v>103</v>
      </c>
      <c r="B57" s="125"/>
      <c r="C57" s="125"/>
      <c r="D57" s="126"/>
      <c r="E57" s="71">
        <f>E58+E64</f>
        <v>2715544.84</v>
      </c>
      <c r="F57" s="71">
        <f t="shared" ref="F57:I57" si="14">F58+F64</f>
        <v>3588599.71</v>
      </c>
      <c r="G57" s="71">
        <f t="shared" si="14"/>
        <v>2836500</v>
      </c>
      <c r="H57" s="71">
        <f t="shared" si="14"/>
        <v>1840562</v>
      </c>
      <c r="I57" s="71">
        <f t="shared" si="14"/>
        <v>1930300</v>
      </c>
    </row>
    <row r="58" spans="1:9" x14ac:dyDescent="0.25">
      <c r="A58" s="12">
        <v>3</v>
      </c>
      <c r="B58" s="12"/>
      <c r="C58" s="12"/>
      <c r="D58" s="12" t="s">
        <v>21</v>
      </c>
      <c r="E58" s="72">
        <f>SUM(E59:E63)</f>
        <v>2715544.84</v>
      </c>
      <c r="F58" s="72">
        <f t="shared" ref="F58:I58" si="15">SUM(F59:F63)</f>
        <v>1579680</v>
      </c>
      <c r="G58" s="72">
        <f t="shared" si="15"/>
        <v>1620190</v>
      </c>
      <c r="H58" s="72">
        <f t="shared" si="15"/>
        <v>1840562</v>
      </c>
      <c r="I58" s="72">
        <f t="shared" si="15"/>
        <v>1930300</v>
      </c>
    </row>
    <row r="59" spans="1:9" x14ac:dyDescent="0.25">
      <c r="A59" s="12"/>
      <c r="B59" s="16">
        <v>31</v>
      </c>
      <c r="C59" s="16"/>
      <c r="D59" s="16" t="s">
        <v>22</v>
      </c>
      <c r="E59" s="73">
        <v>1458572.88</v>
      </c>
      <c r="F59" s="73">
        <v>1331830</v>
      </c>
      <c r="G59" s="73">
        <v>1568190</v>
      </c>
      <c r="H59" s="73">
        <v>1810562</v>
      </c>
      <c r="I59" s="73">
        <v>1870300</v>
      </c>
    </row>
    <row r="60" spans="1:9" x14ac:dyDescent="0.25">
      <c r="A60" s="13"/>
      <c r="B60" s="13">
        <v>32</v>
      </c>
      <c r="C60" s="14"/>
      <c r="D60" s="13" t="s">
        <v>33</v>
      </c>
      <c r="E60" s="74">
        <v>1038169.77</v>
      </c>
      <c r="F60" s="74">
        <v>166650</v>
      </c>
      <c r="G60" s="74">
        <v>52000</v>
      </c>
      <c r="H60" s="74">
        <v>30000</v>
      </c>
      <c r="I60" s="74">
        <v>60000</v>
      </c>
    </row>
    <row r="61" spans="1:9" x14ac:dyDescent="0.25">
      <c r="A61" s="13"/>
      <c r="B61" s="13">
        <v>34</v>
      </c>
      <c r="C61" s="14"/>
      <c r="D61" s="13" t="s">
        <v>51</v>
      </c>
      <c r="E61" s="74"/>
      <c r="F61" s="74">
        <v>31200</v>
      </c>
      <c r="G61" s="74"/>
      <c r="H61" s="74"/>
      <c r="I61" s="74"/>
    </row>
    <row r="62" spans="1:9" ht="25.5" x14ac:dyDescent="0.25">
      <c r="A62" s="13"/>
      <c r="B62" s="13">
        <v>36</v>
      </c>
      <c r="C62" s="14"/>
      <c r="D62" s="88" t="s">
        <v>113</v>
      </c>
      <c r="E62" s="74">
        <v>218802.19</v>
      </c>
      <c r="F62" s="74">
        <v>50000</v>
      </c>
      <c r="G62" s="74"/>
      <c r="H62" s="74"/>
      <c r="I62" s="74"/>
    </row>
    <row r="63" spans="1:9" ht="38.25" x14ac:dyDescent="0.25">
      <c r="A63" s="13"/>
      <c r="B63" s="13">
        <v>37</v>
      </c>
      <c r="C63" s="14"/>
      <c r="D63" s="38" t="s">
        <v>52</v>
      </c>
      <c r="E63" s="75"/>
      <c r="F63" s="75"/>
      <c r="G63" s="75"/>
      <c r="H63" s="75"/>
      <c r="I63" s="75"/>
    </row>
    <row r="64" spans="1:9" ht="25.5" x14ac:dyDescent="0.25">
      <c r="A64" s="15">
        <v>4</v>
      </c>
      <c r="B64" s="15"/>
      <c r="C64" s="15"/>
      <c r="D64" s="24" t="s">
        <v>23</v>
      </c>
      <c r="E64" s="72">
        <f>E65</f>
        <v>0</v>
      </c>
      <c r="F64" s="72">
        <f t="shared" ref="F64:I64" si="16">F65</f>
        <v>2008919.71</v>
      </c>
      <c r="G64" s="72">
        <f t="shared" si="16"/>
        <v>1216310</v>
      </c>
      <c r="H64" s="72">
        <f t="shared" si="16"/>
        <v>0</v>
      </c>
      <c r="I64" s="72">
        <f t="shared" si="16"/>
        <v>0</v>
      </c>
    </row>
    <row r="65" spans="1:9" ht="39" x14ac:dyDescent="0.25">
      <c r="A65" s="16"/>
      <c r="B65" s="16">
        <v>42</v>
      </c>
      <c r="C65" s="16"/>
      <c r="D65" s="39" t="s">
        <v>46</v>
      </c>
      <c r="E65" s="76"/>
      <c r="F65" s="76">
        <v>2008919.71</v>
      </c>
      <c r="G65" s="76">
        <v>1216310</v>
      </c>
      <c r="H65" s="76"/>
      <c r="I65" s="76"/>
    </row>
    <row r="66" spans="1:9" ht="14.45" customHeight="1" x14ac:dyDescent="0.25">
      <c r="A66" s="124" t="s">
        <v>104</v>
      </c>
      <c r="B66" s="125"/>
      <c r="C66" s="125"/>
      <c r="D66" s="126"/>
      <c r="E66" s="71">
        <f>E67+E72</f>
        <v>0</v>
      </c>
      <c r="F66" s="71">
        <f t="shared" ref="F66:I66" si="17">F67+F72</f>
        <v>0</v>
      </c>
      <c r="G66" s="71">
        <f t="shared" si="17"/>
        <v>0</v>
      </c>
      <c r="H66" s="71">
        <f t="shared" si="17"/>
        <v>0</v>
      </c>
      <c r="I66" s="71">
        <f t="shared" si="17"/>
        <v>0</v>
      </c>
    </row>
    <row r="67" spans="1:9" x14ac:dyDescent="0.25">
      <c r="A67" s="12">
        <v>3</v>
      </c>
      <c r="B67" s="12"/>
      <c r="C67" s="12"/>
      <c r="D67" s="12" t="s">
        <v>21</v>
      </c>
      <c r="E67" s="72">
        <f>SUM(E68:E71)</f>
        <v>0</v>
      </c>
      <c r="F67" s="72">
        <f t="shared" ref="F67:I67" si="18">SUM(F68:F71)</f>
        <v>0</v>
      </c>
      <c r="G67" s="72">
        <f t="shared" si="18"/>
        <v>0</v>
      </c>
      <c r="H67" s="72">
        <f t="shared" si="18"/>
        <v>0</v>
      </c>
      <c r="I67" s="72">
        <f t="shared" si="18"/>
        <v>0</v>
      </c>
    </row>
    <row r="68" spans="1:9" x14ac:dyDescent="0.25">
      <c r="A68" s="12"/>
      <c r="B68" s="16">
        <v>31</v>
      </c>
      <c r="C68" s="16"/>
      <c r="D68" s="16" t="s">
        <v>22</v>
      </c>
      <c r="E68" s="73"/>
      <c r="F68" s="73"/>
      <c r="G68" s="73"/>
      <c r="H68" s="73"/>
      <c r="I68" s="73"/>
    </row>
    <row r="69" spans="1:9" x14ac:dyDescent="0.25">
      <c r="A69" s="13"/>
      <c r="B69" s="13">
        <v>32</v>
      </c>
      <c r="C69" s="14"/>
      <c r="D69" s="13" t="s">
        <v>33</v>
      </c>
      <c r="E69" s="74"/>
      <c r="F69" s="74"/>
      <c r="G69" s="74"/>
      <c r="H69" s="74"/>
      <c r="I69" s="74"/>
    </row>
    <row r="70" spans="1:9" x14ac:dyDescent="0.25">
      <c r="A70" s="13"/>
      <c r="B70" s="13">
        <v>34</v>
      </c>
      <c r="C70" s="14"/>
      <c r="D70" s="13" t="s">
        <v>51</v>
      </c>
      <c r="E70" s="73"/>
      <c r="F70" s="73">
        <v>0</v>
      </c>
      <c r="G70" s="73">
        <v>0</v>
      </c>
      <c r="H70" s="73">
        <v>0</v>
      </c>
      <c r="I70" s="73">
        <v>0</v>
      </c>
    </row>
    <row r="71" spans="1:9" ht="38.25" x14ac:dyDescent="0.25">
      <c r="A71" s="13"/>
      <c r="B71" s="13">
        <v>37</v>
      </c>
      <c r="C71" s="14"/>
      <c r="D71" s="38" t="s">
        <v>52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</row>
    <row r="72" spans="1:9" ht="25.5" x14ac:dyDescent="0.25">
      <c r="A72" s="15">
        <v>4</v>
      </c>
      <c r="B72" s="15"/>
      <c r="C72" s="15"/>
      <c r="D72" s="24" t="s">
        <v>23</v>
      </c>
      <c r="E72" s="72">
        <f>E73</f>
        <v>0</v>
      </c>
      <c r="F72" s="72">
        <f t="shared" ref="F72:I72" si="19">F73</f>
        <v>0</v>
      </c>
      <c r="G72" s="72">
        <f t="shared" si="19"/>
        <v>0</v>
      </c>
      <c r="H72" s="72">
        <f t="shared" si="19"/>
        <v>0</v>
      </c>
      <c r="I72" s="72">
        <f t="shared" si="19"/>
        <v>0</v>
      </c>
    </row>
    <row r="73" spans="1:9" ht="39" x14ac:dyDescent="0.25">
      <c r="A73" s="16"/>
      <c r="B73" s="16">
        <v>42</v>
      </c>
      <c r="C73" s="16"/>
      <c r="D73" s="39" t="s">
        <v>46</v>
      </c>
      <c r="E73" s="76"/>
      <c r="F73" s="76">
        <f>SUM('POSEBNI DIO'!F78)</f>
        <v>0</v>
      </c>
      <c r="G73" s="76">
        <f>SUM('POSEBNI DIO'!G78)</f>
        <v>0</v>
      </c>
      <c r="H73" s="76">
        <f>SUM('POSEBNI DIO'!H78)</f>
        <v>0</v>
      </c>
      <c r="I73" s="76">
        <f>SUM('POSEBNI DIO'!I78)</f>
        <v>0</v>
      </c>
    </row>
    <row r="74" spans="1:9" x14ac:dyDescent="0.25">
      <c r="A74" s="124" t="s">
        <v>105</v>
      </c>
      <c r="B74" s="125"/>
      <c r="C74" s="125"/>
      <c r="D74" s="126"/>
      <c r="E74" s="70">
        <f>E75</f>
        <v>0</v>
      </c>
      <c r="F74" s="70">
        <f t="shared" ref="F74" si="20">F75</f>
        <v>0</v>
      </c>
      <c r="G74" s="70">
        <f t="shared" ref="G74" si="21">G75</f>
        <v>0</v>
      </c>
      <c r="H74" s="70">
        <f t="shared" ref="H74" si="22">H75</f>
        <v>0</v>
      </c>
      <c r="I74" s="70">
        <f t="shared" ref="I74" si="23">I75</f>
        <v>0</v>
      </c>
    </row>
    <row r="75" spans="1:9" ht="25.5" x14ac:dyDescent="0.25">
      <c r="A75" s="15">
        <v>4</v>
      </c>
      <c r="B75" s="15"/>
      <c r="C75" s="15"/>
      <c r="D75" s="24" t="s">
        <v>23</v>
      </c>
      <c r="E75" s="70">
        <f>E76</f>
        <v>0</v>
      </c>
      <c r="F75" s="70">
        <f t="shared" ref="F75:I75" si="24">F76</f>
        <v>0</v>
      </c>
      <c r="G75" s="70">
        <f t="shared" si="24"/>
        <v>0</v>
      </c>
      <c r="H75" s="70">
        <f t="shared" si="24"/>
        <v>0</v>
      </c>
      <c r="I75" s="70">
        <f t="shared" si="24"/>
        <v>0</v>
      </c>
    </row>
    <row r="76" spans="1:9" ht="14.45" customHeight="1" x14ac:dyDescent="0.25">
      <c r="A76" s="16"/>
      <c r="B76" s="16">
        <v>42</v>
      </c>
      <c r="C76" s="16"/>
      <c r="D76" s="39" t="s">
        <v>46</v>
      </c>
      <c r="E76" s="76"/>
      <c r="F76" s="55">
        <v>0</v>
      </c>
      <c r="G76" s="55">
        <v>0</v>
      </c>
      <c r="H76" s="55">
        <v>0</v>
      </c>
      <c r="I76" s="55">
        <v>0</v>
      </c>
    </row>
    <row r="78" spans="1:9" x14ac:dyDescent="0.25">
      <c r="A78" s="79"/>
      <c r="H78" s="79"/>
    </row>
    <row r="79" spans="1:9" x14ac:dyDescent="0.25">
      <c r="A79" s="79" t="s">
        <v>109</v>
      </c>
      <c r="B79" s="43"/>
      <c r="C79" s="43"/>
      <c r="D79" s="43"/>
      <c r="E79" s="43"/>
      <c r="F79" s="43"/>
      <c r="G79" s="43"/>
      <c r="H79" s="79" t="s">
        <v>62</v>
      </c>
    </row>
    <row r="80" spans="1:9" x14ac:dyDescent="0.25">
      <c r="A80" s="79" t="s">
        <v>110</v>
      </c>
      <c r="B80" s="43"/>
      <c r="C80" s="43"/>
      <c r="D80" s="43"/>
      <c r="E80" s="43"/>
      <c r="F80" s="43"/>
      <c r="G80" s="43"/>
      <c r="H80" s="79" t="s">
        <v>108</v>
      </c>
    </row>
    <row r="81" spans="1:8" x14ac:dyDescent="0.25">
      <c r="A81" s="79" t="s">
        <v>111</v>
      </c>
      <c r="B81" s="43"/>
      <c r="C81" s="43"/>
      <c r="D81" s="43"/>
      <c r="E81" s="43"/>
      <c r="F81" s="43"/>
      <c r="G81" s="43"/>
      <c r="H81" s="43"/>
    </row>
  </sheetData>
  <mergeCells count="29">
    <mergeCell ref="A74:D74"/>
    <mergeCell ref="C24:D24"/>
    <mergeCell ref="A29:D29"/>
    <mergeCell ref="A30:D30"/>
    <mergeCell ref="A19:D19"/>
    <mergeCell ref="C20:D20"/>
    <mergeCell ref="A21:D21"/>
    <mergeCell ref="C22:D22"/>
    <mergeCell ref="A23:D23"/>
    <mergeCell ref="A28:D28"/>
    <mergeCell ref="A41:D41"/>
    <mergeCell ref="A49:D49"/>
    <mergeCell ref="A57:D57"/>
    <mergeCell ref="A66:D66"/>
    <mergeCell ref="A1:I1"/>
    <mergeCell ref="A3:I3"/>
    <mergeCell ref="A5:I5"/>
    <mergeCell ref="A7:I7"/>
    <mergeCell ref="A26:I26"/>
    <mergeCell ref="A9:D9"/>
    <mergeCell ref="A10:D10"/>
    <mergeCell ref="A11:D11"/>
    <mergeCell ref="C12:D12"/>
    <mergeCell ref="C13:D13"/>
    <mergeCell ref="C14:D14"/>
    <mergeCell ref="A15:D15"/>
    <mergeCell ref="A17:D17"/>
    <mergeCell ref="C16:D16"/>
    <mergeCell ref="C18:D18"/>
  </mergeCells>
  <pageMargins left="0.7" right="0.7" top="0.75" bottom="0.75" header="0.3" footer="0.3"/>
  <pageSetup paperSize="9" scale="75" fitToHeight="0" orientation="landscape" r:id="rId1"/>
  <rowBreaks count="2" manualBreakCount="2">
    <brk id="25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C10" sqref="C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8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102" t="s">
        <v>30</v>
      </c>
      <c r="B3" s="102"/>
      <c r="C3" s="102"/>
      <c r="D3" s="102"/>
      <c r="E3" s="102"/>
      <c r="F3" s="103"/>
    </row>
    <row r="4" spans="1:10" ht="18" x14ac:dyDescent="0.25">
      <c r="A4" s="5"/>
      <c r="B4" s="5"/>
      <c r="C4" s="5"/>
      <c r="D4" s="5"/>
      <c r="E4" s="5"/>
      <c r="F4" s="6"/>
    </row>
    <row r="5" spans="1:10" ht="18" customHeight="1" x14ac:dyDescent="0.25">
      <c r="A5" s="102" t="s">
        <v>13</v>
      </c>
      <c r="B5" s="104"/>
      <c r="C5" s="104"/>
      <c r="D5" s="104"/>
      <c r="E5" s="104"/>
      <c r="F5" s="104"/>
    </row>
    <row r="6" spans="1:10" ht="18" x14ac:dyDescent="0.25">
      <c r="A6" s="5"/>
      <c r="B6" s="5"/>
      <c r="C6" s="5"/>
      <c r="D6" s="5"/>
      <c r="E6" s="5"/>
      <c r="F6" s="6"/>
    </row>
    <row r="7" spans="1:10" ht="15.75" x14ac:dyDescent="0.25">
      <c r="A7" s="102" t="s">
        <v>24</v>
      </c>
      <c r="B7" s="120"/>
      <c r="C7" s="120"/>
      <c r="D7" s="120"/>
      <c r="E7" s="120"/>
      <c r="F7" s="120"/>
    </row>
    <row r="8" spans="1:10" ht="18" x14ac:dyDescent="0.25">
      <c r="A8" s="5"/>
      <c r="B8" s="5"/>
      <c r="C8" s="5"/>
      <c r="D8" s="5"/>
      <c r="E8" s="5"/>
      <c r="F8" s="6"/>
    </row>
    <row r="9" spans="1:10" x14ac:dyDescent="0.25">
      <c r="A9" s="22" t="s">
        <v>25</v>
      </c>
      <c r="B9" s="21" t="s">
        <v>74</v>
      </c>
      <c r="C9" s="22" t="s">
        <v>66</v>
      </c>
      <c r="D9" s="22" t="s">
        <v>68</v>
      </c>
      <c r="E9" s="22" t="s">
        <v>75</v>
      </c>
      <c r="F9" s="22" t="s">
        <v>76</v>
      </c>
    </row>
    <row r="10" spans="1:10" ht="15.75" customHeight="1" x14ac:dyDescent="0.25">
      <c r="A10" s="12" t="s">
        <v>26</v>
      </c>
      <c r="B10" s="57">
        <f>' Račun prihoda i rashoda (2)'!E29</f>
        <v>3031250.3699999996</v>
      </c>
      <c r="C10" s="57">
        <f>' Račun prihoda i rashoda (2)'!F29</f>
        <v>3975618</v>
      </c>
      <c r="D10" s="57">
        <f>' Račun prihoda i rashoda (2)'!G29</f>
        <v>3094410</v>
      </c>
      <c r="E10" s="57">
        <f>' Račun prihoda i rashoda (2)'!H29</f>
        <v>2126288</v>
      </c>
      <c r="F10" s="57">
        <f>' Račun prihoda i rashoda (2)'!I29</f>
        <v>2234278</v>
      </c>
    </row>
    <row r="11" spans="1:10" ht="15.75" customHeight="1" x14ac:dyDescent="0.25">
      <c r="A11" s="41" t="s">
        <v>59</v>
      </c>
      <c r="B11" s="10"/>
      <c r="C11" s="11"/>
      <c r="D11" s="11"/>
      <c r="E11" s="11"/>
      <c r="F11" s="11"/>
    </row>
    <row r="12" spans="1:10" x14ac:dyDescent="0.25">
      <c r="A12" s="17" t="s">
        <v>60</v>
      </c>
      <c r="B12" s="57"/>
      <c r="C12" s="55"/>
      <c r="D12" s="55"/>
      <c r="E12" s="57"/>
      <c r="F12" s="57"/>
    </row>
    <row r="14" spans="1:10" x14ac:dyDescent="0.25">
      <c r="A14" s="79" t="s">
        <v>109</v>
      </c>
      <c r="B14" s="43"/>
      <c r="C14" s="43"/>
      <c r="D14" s="79" t="s">
        <v>112</v>
      </c>
      <c r="E14" s="43"/>
      <c r="F14" s="43"/>
      <c r="G14" s="43"/>
      <c r="H14" s="79"/>
    </row>
    <row r="15" spans="1:10" x14ac:dyDescent="0.25">
      <c r="A15" s="79" t="s">
        <v>110</v>
      </c>
      <c r="B15" s="43"/>
      <c r="C15" s="43"/>
      <c r="D15" s="79" t="s">
        <v>108</v>
      </c>
    </row>
    <row r="16" spans="1:10" x14ac:dyDescent="0.25">
      <c r="A16" s="79" t="s">
        <v>111</v>
      </c>
      <c r="B16" s="43"/>
      <c r="C16" s="43"/>
      <c r="D16" s="43"/>
      <c r="E16" s="43"/>
      <c r="F16" s="43"/>
      <c r="G16" s="43"/>
      <c r="H16" s="43"/>
    </row>
    <row r="17" spans="1:7" x14ac:dyDescent="0.25">
      <c r="A17" s="43"/>
      <c r="B17" s="43"/>
      <c r="C17" s="43"/>
      <c r="D17" s="43"/>
      <c r="E17" s="43"/>
      <c r="F17" s="43"/>
      <c r="G17" s="43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view="pageBreakPreview" topLeftCell="A40" zoomScale="60" zoomScaleNormal="100" workbookViewId="0">
      <selection activeCell="M71" sqref="M7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  <col min="11" max="11" width="11.7109375" bestFit="1" customWidth="1"/>
    <col min="12" max="12" width="11.7109375" style="54" bestFit="1" customWidth="1"/>
    <col min="13" max="13" width="12.140625" customWidth="1"/>
    <col min="14" max="14" width="13.7109375" customWidth="1"/>
  </cols>
  <sheetData>
    <row r="1" spans="1:14" ht="42" customHeight="1" x14ac:dyDescent="0.25">
      <c r="A1" s="102" t="s">
        <v>107</v>
      </c>
      <c r="B1" s="102"/>
      <c r="C1" s="102"/>
      <c r="D1" s="102"/>
      <c r="E1" s="102"/>
      <c r="F1" s="102"/>
      <c r="G1" s="102"/>
      <c r="H1" s="102"/>
      <c r="I1" s="102"/>
    </row>
    <row r="2" spans="1:14" ht="18" x14ac:dyDescent="0.25">
      <c r="A2" s="5"/>
      <c r="B2" s="5"/>
      <c r="C2" s="5"/>
      <c r="D2" s="5"/>
      <c r="E2" s="5"/>
      <c r="F2" s="5"/>
      <c r="G2" s="5"/>
      <c r="H2" s="5"/>
      <c r="I2" s="6"/>
    </row>
    <row r="3" spans="1:14" ht="18" customHeight="1" x14ac:dyDescent="0.25">
      <c r="A3" s="102" t="s">
        <v>29</v>
      </c>
      <c r="B3" s="104"/>
      <c r="C3" s="104"/>
      <c r="D3" s="104"/>
      <c r="E3" s="104"/>
      <c r="F3" s="104"/>
      <c r="G3" s="104"/>
      <c r="H3" s="104"/>
      <c r="I3" s="104"/>
    </row>
    <row r="4" spans="1:14" ht="18" x14ac:dyDescent="0.25">
      <c r="A4" s="5"/>
      <c r="B4" s="5"/>
      <c r="C4" s="5"/>
      <c r="D4" s="5"/>
      <c r="E4" s="5"/>
      <c r="F4" s="5"/>
      <c r="G4" s="5"/>
      <c r="H4" s="5"/>
      <c r="I4" s="6"/>
    </row>
    <row r="5" spans="1:14" x14ac:dyDescent="0.25">
      <c r="A5" s="121" t="s">
        <v>31</v>
      </c>
      <c r="B5" s="146"/>
      <c r="C5" s="147"/>
      <c r="D5" s="21" t="s">
        <v>32</v>
      </c>
      <c r="E5" s="21" t="s">
        <v>74</v>
      </c>
      <c r="F5" s="22" t="s">
        <v>66</v>
      </c>
      <c r="G5" s="22" t="s">
        <v>68</v>
      </c>
      <c r="H5" s="22" t="s">
        <v>75</v>
      </c>
      <c r="I5" s="22" t="s">
        <v>76</v>
      </c>
    </row>
    <row r="6" spans="1:14" x14ac:dyDescent="0.25">
      <c r="A6" s="62"/>
      <c r="B6" s="63"/>
      <c r="C6" s="64"/>
      <c r="D6" s="21"/>
      <c r="E6" s="65">
        <f>SUM(E9+E33+E43+E53+E63+E73+E80+E27)</f>
        <v>3031250.3699999996</v>
      </c>
      <c r="F6" s="65">
        <f>SUM(F9+F33+F43+F53+F63+F73+F80+F27)</f>
        <v>3975618</v>
      </c>
      <c r="G6" s="65">
        <f>SUM(G9+G33+G43+G53+G63+G73+G80+G27)</f>
        <v>3094410</v>
      </c>
      <c r="H6" s="65">
        <f t="shared" ref="H6" si="0">SUM(H9+H33+H43+H53+H63+H73+H80+H27)</f>
        <v>2126288</v>
      </c>
      <c r="I6" s="65">
        <f t="shared" ref="I6" si="1">SUM(I9+I33+I43+I53+I63+I73+I80+I27)</f>
        <v>2234278</v>
      </c>
    </row>
    <row r="7" spans="1:14" ht="25.5" customHeight="1" x14ac:dyDescent="0.25">
      <c r="A7" s="143" t="s">
        <v>87</v>
      </c>
      <c r="B7" s="144"/>
      <c r="C7" s="145"/>
      <c r="D7" s="66" t="s">
        <v>88</v>
      </c>
      <c r="E7" s="55"/>
      <c r="F7" s="55"/>
      <c r="G7" s="55"/>
      <c r="H7" s="55"/>
      <c r="I7" s="55"/>
      <c r="K7">
        <v>2023</v>
      </c>
      <c r="L7" s="54" t="s">
        <v>117</v>
      </c>
      <c r="M7">
        <v>25</v>
      </c>
      <c r="N7">
        <v>26</v>
      </c>
    </row>
    <row r="8" spans="1:14" ht="25.5" customHeight="1" x14ac:dyDescent="0.25">
      <c r="A8" s="143" t="s">
        <v>87</v>
      </c>
      <c r="B8" s="144"/>
      <c r="C8" s="145"/>
      <c r="D8" s="66" t="s">
        <v>89</v>
      </c>
      <c r="E8" s="56">
        <f>E9</f>
        <v>197057.76</v>
      </c>
      <c r="F8" s="56">
        <f t="shared" ref="F8:I8" si="2">F9</f>
        <v>150010</v>
      </c>
      <c r="G8" s="56">
        <f t="shared" si="2"/>
        <v>188410</v>
      </c>
      <c r="H8" s="56">
        <f t="shared" si="2"/>
        <v>211800</v>
      </c>
      <c r="I8" s="56">
        <f t="shared" si="2"/>
        <v>221000</v>
      </c>
      <c r="K8" s="54">
        <f>F9+F21</f>
        <v>215420</v>
      </c>
      <c r="L8" s="54">
        <f t="shared" ref="L8:N8" si="3">G9+G21</f>
        <v>253820</v>
      </c>
      <c r="M8" s="54">
        <f t="shared" si="3"/>
        <v>301800</v>
      </c>
      <c r="N8" s="54">
        <f t="shared" si="3"/>
        <v>311000</v>
      </c>
    </row>
    <row r="9" spans="1:14" ht="30" customHeight="1" x14ac:dyDescent="0.25">
      <c r="A9" s="140" t="s">
        <v>54</v>
      </c>
      <c r="B9" s="141"/>
      <c r="C9" s="142"/>
      <c r="D9" s="40" t="s">
        <v>55</v>
      </c>
      <c r="E9" s="56">
        <f>SUM(E10+E21)+E17</f>
        <v>197057.76</v>
      </c>
      <c r="F9" s="56">
        <f t="shared" ref="F9:I9" si="4">SUM(F10+F21)+F17</f>
        <v>150010</v>
      </c>
      <c r="G9" s="56">
        <f>SUM(G10+G21)+G17</f>
        <v>188410</v>
      </c>
      <c r="H9" s="56">
        <f t="shared" si="4"/>
        <v>211800</v>
      </c>
      <c r="I9" s="56">
        <f t="shared" si="4"/>
        <v>221000</v>
      </c>
      <c r="K9" s="54">
        <f>F17+F39+F49+F60</f>
        <v>2175928</v>
      </c>
      <c r="L9" s="54">
        <f t="shared" ref="L9:N9" si="5">G17+G39+G49+G60</f>
        <v>1216310</v>
      </c>
      <c r="M9" s="54">
        <f t="shared" si="5"/>
        <v>5200</v>
      </c>
      <c r="N9" s="54">
        <f t="shared" si="5"/>
        <v>6700</v>
      </c>
    </row>
    <row r="10" spans="1:14" x14ac:dyDescent="0.25">
      <c r="A10" s="134">
        <v>3</v>
      </c>
      <c r="B10" s="135"/>
      <c r="C10" s="136"/>
      <c r="D10" s="26" t="s">
        <v>21</v>
      </c>
      <c r="E10" s="56">
        <f>SUM(E11:E16)</f>
        <v>154427.87</v>
      </c>
      <c r="F10" s="56">
        <f t="shared" ref="F10:I10" si="6">SUM(F11:F16)</f>
        <v>84600</v>
      </c>
      <c r="G10" s="56">
        <f t="shared" si="6"/>
        <v>123000</v>
      </c>
      <c r="H10" s="56">
        <f t="shared" si="6"/>
        <v>121800</v>
      </c>
      <c r="I10" s="56">
        <f t="shared" si="6"/>
        <v>131000</v>
      </c>
    </row>
    <row r="11" spans="1:14" x14ac:dyDescent="0.25">
      <c r="A11" s="134">
        <v>31</v>
      </c>
      <c r="B11" s="135"/>
      <c r="C11" s="136"/>
      <c r="D11" s="26" t="s">
        <v>22</v>
      </c>
      <c r="E11" s="55"/>
      <c r="F11" s="55"/>
      <c r="G11" s="55"/>
      <c r="H11" s="55"/>
      <c r="I11" s="55"/>
      <c r="J11" s="42"/>
      <c r="K11">
        <v>36</v>
      </c>
      <c r="L11" s="54">
        <f>F58</f>
        <v>50000</v>
      </c>
      <c r="M11" s="54">
        <f t="shared" ref="M11:N11" si="7">G58</f>
        <v>0</v>
      </c>
      <c r="N11" s="54">
        <f t="shared" si="7"/>
        <v>0</v>
      </c>
    </row>
    <row r="12" spans="1:14" x14ac:dyDescent="0.25">
      <c r="A12" s="134">
        <v>32</v>
      </c>
      <c r="B12" s="135"/>
      <c r="C12" s="136"/>
      <c r="D12" s="26" t="s">
        <v>33</v>
      </c>
      <c r="E12" s="55">
        <v>143876.21</v>
      </c>
      <c r="F12" s="55">
        <v>84600</v>
      </c>
      <c r="G12" s="55">
        <v>123000</v>
      </c>
      <c r="H12" s="55">
        <v>121800</v>
      </c>
      <c r="I12" s="55">
        <v>130000</v>
      </c>
      <c r="J12" s="42"/>
      <c r="K12">
        <v>34</v>
      </c>
      <c r="L12" s="54">
        <f>F13+F37+F47+F57+F68</f>
        <v>32000</v>
      </c>
      <c r="M12" s="54">
        <f t="shared" ref="M12:N12" si="8">G13+G37+G47+G57+G68</f>
        <v>1500</v>
      </c>
      <c r="N12" s="54">
        <f t="shared" si="8"/>
        <v>1726</v>
      </c>
    </row>
    <row r="13" spans="1:14" x14ac:dyDescent="0.25">
      <c r="A13" s="34">
        <v>34</v>
      </c>
      <c r="B13" s="35"/>
      <c r="C13" s="36"/>
      <c r="D13" s="36" t="s">
        <v>51</v>
      </c>
      <c r="E13" s="55">
        <v>10330.450000000001</v>
      </c>
      <c r="F13" s="55">
        <v>0</v>
      </c>
      <c r="G13" s="55"/>
      <c r="H13" s="55"/>
      <c r="I13" s="55">
        <v>1000</v>
      </c>
      <c r="K13">
        <v>32</v>
      </c>
      <c r="L13" s="54">
        <f>F12+F25+F30+F36+F56+F67+F76</f>
        <v>627600</v>
      </c>
      <c r="M13" s="54">
        <f t="shared" ref="M13:N13" si="9">G12+G25+G30+G36+G56+G67+G76</f>
        <v>235000</v>
      </c>
      <c r="N13" s="54">
        <f t="shared" si="9"/>
        <v>193800</v>
      </c>
    </row>
    <row r="14" spans="1:14" ht="25.5" x14ac:dyDescent="0.25">
      <c r="A14" s="80">
        <v>36</v>
      </c>
      <c r="B14" s="81"/>
      <c r="C14" s="82"/>
      <c r="D14" s="82" t="s">
        <v>113</v>
      </c>
      <c r="E14" s="55"/>
      <c r="F14" s="55">
        <v>0</v>
      </c>
      <c r="G14" s="55"/>
      <c r="H14" s="55"/>
      <c r="I14" s="55"/>
      <c r="K14">
        <v>31</v>
      </c>
      <c r="L14" s="54">
        <f>F11+F24+F35+F45+F55+F66</f>
        <v>1090090</v>
      </c>
      <c r="M14" s="54">
        <f t="shared" ref="M14" si="10">G11+G24+G35+G45+G55+G66</f>
        <v>1456090</v>
      </c>
      <c r="N14" s="54">
        <f>H11+H24+H35+H45+H55+H66</f>
        <v>1925562</v>
      </c>
    </row>
    <row r="15" spans="1:14" ht="38.25" x14ac:dyDescent="0.25">
      <c r="A15" s="34">
        <v>37</v>
      </c>
      <c r="B15" s="35"/>
      <c r="C15" s="36"/>
      <c r="D15" s="38" t="s">
        <v>52</v>
      </c>
      <c r="E15" s="55">
        <v>182.72</v>
      </c>
      <c r="F15" s="55">
        <v>0</v>
      </c>
      <c r="G15" s="55"/>
      <c r="H15" s="55"/>
      <c r="I15" s="55"/>
      <c r="K15">
        <v>4</v>
      </c>
      <c r="L15" s="54">
        <f>F17+F39+F49+F60</f>
        <v>2175928</v>
      </c>
      <c r="M15" s="54">
        <f t="shared" ref="M15:N15" si="11">G17+G39+G49+G60</f>
        <v>1216310</v>
      </c>
      <c r="N15" s="54">
        <f t="shared" si="11"/>
        <v>5200</v>
      </c>
    </row>
    <row r="16" spans="1:14" x14ac:dyDescent="0.25">
      <c r="A16" s="80">
        <v>38</v>
      </c>
      <c r="B16" s="81"/>
      <c r="C16" s="82"/>
      <c r="D16" s="93" t="s">
        <v>116</v>
      </c>
      <c r="E16" s="55">
        <v>38.49</v>
      </c>
      <c r="F16" s="55">
        <v>0</v>
      </c>
      <c r="G16" s="55"/>
      <c r="H16" s="55"/>
      <c r="I16" s="55"/>
    </row>
    <row r="17" spans="1:9" ht="25.5" x14ac:dyDescent="0.25">
      <c r="A17" s="134">
        <v>4</v>
      </c>
      <c r="B17" s="135"/>
      <c r="C17" s="136"/>
      <c r="D17" s="36" t="s">
        <v>23</v>
      </c>
      <c r="E17" s="56">
        <f>SUM(E18:E19)</f>
        <v>28103.22</v>
      </c>
      <c r="F17" s="56">
        <f>SUM(F18:F19)</f>
        <v>0</v>
      </c>
      <c r="G17" s="56">
        <f t="shared" ref="G17:I17" si="12">SUM(G18:G19)</f>
        <v>0</v>
      </c>
      <c r="H17" s="56">
        <f t="shared" si="12"/>
        <v>0</v>
      </c>
      <c r="I17" s="56">
        <f t="shared" si="12"/>
        <v>0</v>
      </c>
    </row>
    <row r="18" spans="1:9" ht="25.5" x14ac:dyDescent="0.25">
      <c r="A18" s="134">
        <v>42</v>
      </c>
      <c r="B18" s="135"/>
      <c r="C18" s="136"/>
      <c r="D18" s="36" t="s">
        <v>46</v>
      </c>
      <c r="E18" s="55">
        <v>28103.22</v>
      </c>
      <c r="F18" s="55">
        <v>0</v>
      </c>
      <c r="G18" s="55"/>
      <c r="H18" s="55"/>
      <c r="I18" s="55"/>
    </row>
    <row r="19" spans="1:9" ht="26.25" x14ac:dyDescent="0.25">
      <c r="A19" s="34">
        <v>45</v>
      </c>
      <c r="B19" s="35"/>
      <c r="C19" s="36"/>
      <c r="D19" s="39" t="s">
        <v>53</v>
      </c>
      <c r="E19" s="55"/>
      <c r="F19" s="55">
        <v>0</v>
      </c>
      <c r="G19" s="55"/>
      <c r="H19" s="55"/>
      <c r="I19" s="55"/>
    </row>
    <row r="20" spans="1:9" ht="27" customHeight="1" x14ac:dyDescent="0.25">
      <c r="A20" s="143" t="s">
        <v>95</v>
      </c>
      <c r="B20" s="144"/>
      <c r="C20" s="145"/>
      <c r="D20" s="66" t="s">
        <v>96</v>
      </c>
      <c r="E20" s="55"/>
      <c r="F20" s="55"/>
      <c r="G20" s="55"/>
      <c r="H20" s="55"/>
      <c r="I20" s="55"/>
    </row>
    <row r="21" spans="1:9" ht="25.5" customHeight="1" x14ac:dyDescent="0.25">
      <c r="A21" s="143" t="s">
        <v>97</v>
      </c>
      <c r="B21" s="144"/>
      <c r="C21" s="145"/>
      <c r="D21" s="66" t="s">
        <v>98</v>
      </c>
      <c r="E21" s="56">
        <f>E22</f>
        <v>14526.67</v>
      </c>
      <c r="F21" s="56">
        <f t="shared" ref="F21:I21" si="13">F22</f>
        <v>65410</v>
      </c>
      <c r="G21" s="56">
        <f t="shared" si="13"/>
        <v>65410</v>
      </c>
      <c r="H21" s="56">
        <f t="shared" si="13"/>
        <v>90000</v>
      </c>
      <c r="I21" s="56">
        <f t="shared" si="13"/>
        <v>90000</v>
      </c>
    </row>
    <row r="22" spans="1:9" x14ac:dyDescent="0.25">
      <c r="A22" s="140" t="s">
        <v>54</v>
      </c>
      <c r="B22" s="141"/>
      <c r="C22" s="142"/>
      <c r="D22" s="40" t="s">
        <v>55</v>
      </c>
      <c r="E22" s="56">
        <f>E23</f>
        <v>14526.67</v>
      </c>
      <c r="F22" s="56">
        <f t="shared" ref="F22:I22" si="14">SUM(F23)</f>
        <v>65410</v>
      </c>
      <c r="G22" s="56">
        <f t="shared" si="14"/>
        <v>65410</v>
      </c>
      <c r="H22" s="56">
        <f t="shared" si="14"/>
        <v>90000</v>
      </c>
      <c r="I22" s="56">
        <f t="shared" si="14"/>
        <v>90000</v>
      </c>
    </row>
    <row r="23" spans="1:9" x14ac:dyDescent="0.25">
      <c r="A23" s="134">
        <v>3</v>
      </c>
      <c r="B23" s="135"/>
      <c r="C23" s="136"/>
      <c r="D23" s="50" t="s">
        <v>21</v>
      </c>
      <c r="E23" s="55">
        <f>E24+E25</f>
        <v>14526.67</v>
      </c>
      <c r="F23" s="55">
        <f>F24+F25</f>
        <v>65410</v>
      </c>
      <c r="G23" s="55">
        <v>65410</v>
      </c>
      <c r="H23" s="55">
        <f t="shared" ref="H23:I23" si="15">H24+H25</f>
        <v>90000</v>
      </c>
      <c r="I23" s="55">
        <f t="shared" si="15"/>
        <v>90000</v>
      </c>
    </row>
    <row r="24" spans="1:9" x14ac:dyDescent="0.25">
      <c r="A24" s="134">
        <v>31</v>
      </c>
      <c r="B24" s="135"/>
      <c r="C24" s="136"/>
      <c r="D24" s="60" t="s">
        <v>22</v>
      </c>
      <c r="E24" s="55">
        <v>14526.67</v>
      </c>
      <c r="F24" s="55">
        <v>65410</v>
      </c>
      <c r="G24" s="55">
        <v>66000</v>
      </c>
      <c r="H24" s="55">
        <v>90000</v>
      </c>
      <c r="I24" s="55">
        <v>90000</v>
      </c>
    </row>
    <row r="25" spans="1:9" x14ac:dyDescent="0.25">
      <c r="A25" s="134">
        <v>32</v>
      </c>
      <c r="B25" s="135"/>
      <c r="C25" s="136"/>
      <c r="D25" s="60" t="s">
        <v>33</v>
      </c>
      <c r="E25" s="55"/>
      <c r="F25" s="55"/>
      <c r="G25" s="55"/>
      <c r="H25" s="55"/>
      <c r="I25" s="55"/>
    </row>
    <row r="26" spans="1:9" ht="25.5" x14ac:dyDescent="0.25">
      <c r="A26" s="137" t="s">
        <v>38</v>
      </c>
      <c r="B26" s="138"/>
      <c r="C26" s="139"/>
      <c r="D26" s="61" t="s">
        <v>84</v>
      </c>
      <c r="E26" s="55"/>
      <c r="F26" s="55"/>
      <c r="G26" s="55"/>
      <c r="H26" s="55"/>
      <c r="I26" s="55"/>
    </row>
    <row r="27" spans="1:9" x14ac:dyDescent="0.25">
      <c r="A27" s="137" t="s">
        <v>39</v>
      </c>
      <c r="B27" s="138"/>
      <c r="C27" s="139"/>
      <c r="D27" s="61" t="s">
        <v>86</v>
      </c>
      <c r="E27" s="56">
        <f>E28</f>
        <v>0</v>
      </c>
      <c r="F27" s="56">
        <f t="shared" ref="F27" si="16">F28</f>
        <v>0</v>
      </c>
      <c r="G27" s="56">
        <f t="shared" ref="G27" si="17">G28</f>
        <v>0</v>
      </c>
      <c r="H27" s="56">
        <f t="shared" ref="H27" si="18">H28</f>
        <v>0</v>
      </c>
      <c r="I27" s="56">
        <f t="shared" ref="I27" si="19">I28</f>
        <v>0</v>
      </c>
    </row>
    <row r="28" spans="1:9" x14ac:dyDescent="0.25">
      <c r="A28" s="140" t="s">
        <v>54</v>
      </c>
      <c r="B28" s="141"/>
      <c r="C28" s="142"/>
      <c r="D28" s="40" t="s">
        <v>55</v>
      </c>
      <c r="E28" s="56">
        <f>SUM(E29)</f>
        <v>0</v>
      </c>
      <c r="F28" s="56">
        <f t="shared" ref="F28" si="20">SUM(F29)</f>
        <v>0</v>
      </c>
      <c r="G28" s="56">
        <f t="shared" ref="G28" si="21">SUM(G29)</f>
        <v>0</v>
      </c>
      <c r="H28" s="56">
        <f t="shared" ref="H28" si="22">SUM(H29)</f>
        <v>0</v>
      </c>
      <c r="I28" s="56">
        <f t="shared" ref="I28" si="23">SUM(I29)</f>
        <v>0</v>
      </c>
    </row>
    <row r="29" spans="1:9" ht="15" customHeight="1" x14ac:dyDescent="0.25">
      <c r="A29" s="134">
        <v>3</v>
      </c>
      <c r="B29" s="135"/>
      <c r="C29" s="136"/>
      <c r="D29" s="60" t="s">
        <v>21</v>
      </c>
      <c r="E29" s="55"/>
      <c r="F29" s="55"/>
      <c r="G29" s="55"/>
      <c r="H29" s="55"/>
      <c r="I29" s="55"/>
    </row>
    <row r="30" spans="1:9" x14ac:dyDescent="0.25">
      <c r="A30" s="134">
        <v>32</v>
      </c>
      <c r="B30" s="135"/>
      <c r="C30" s="136"/>
      <c r="D30" s="60" t="s">
        <v>33</v>
      </c>
      <c r="E30" s="55"/>
      <c r="F30" s="55"/>
      <c r="G30" s="55"/>
      <c r="H30" s="55"/>
      <c r="I30" s="55"/>
    </row>
    <row r="31" spans="1:9" ht="25.5" x14ac:dyDescent="0.25">
      <c r="A31" s="143" t="s">
        <v>90</v>
      </c>
      <c r="B31" s="144"/>
      <c r="C31" s="145"/>
      <c r="D31" s="66" t="s">
        <v>91</v>
      </c>
      <c r="E31" s="55"/>
      <c r="F31" s="55"/>
      <c r="G31" s="55"/>
      <c r="H31" s="55"/>
      <c r="I31" s="55"/>
    </row>
    <row r="32" spans="1:9" ht="31.5" customHeight="1" x14ac:dyDescent="0.25">
      <c r="A32" s="143" t="s">
        <v>92</v>
      </c>
      <c r="B32" s="144"/>
      <c r="C32" s="145"/>
      <c r="D32" s="66" t="s">
        <v>93</v>
      </c>
      <c r="E32" s="56">
        <f>E33</f>
        <v>115588.17</v>
      </c>
      <c r="F32" s="56">
        <f t="shared" ref="F32:I32" si="24">F33</f>
        <v>80000</v>
      </c>
      <c r="G32" s="56">
        <f t="shared" si="24"/>
        <v>69500</v>
      </c>
      <c r="H32" s="56">
        <f t="shared" si="24"/>
        <v>73926</v>
      </c>
      <c r="I32" s="56">
        <f t="shared" si="24"/>
        <v>82978</v>
      </c>
    </row>
    <row r="33" spans="1:9" ht="42.75" customHeight="1" x14ac:dyDescent="0.25">
      <c r="A33" s="140" t="s">
        <v>54</v>
      </c>
      <c r="B33" s="141"/>
      <c r="C33" s="142"/>
      <c r="D33" s="40" t="s">
        <v>56</v>
      </c>
      <c r="E33" s="56">
        <f>SUM(E34+E39)</f>
        <v>115588.17</v>
      </c>
      <c r="F33" s="56">
        <f t="shared" ref="F33:I33" si="25">SUM(F34+F39)</f>
        <v>80000</v>
      </c>
      <c r="G33" s="56">
        <f t="shared" si="25"/>
        <v>69500</v>
      </c>
      <c r="H33" s="56">
        <f t="shared" si="25"/>
        <v>73926</v>
      </c>
      <c r="I33" s="56">
        <f t="shared" si="25"/>
        <v>82978</v>
      </c>
    </row>
    <row r="34" spans="1:9" ht="26.25" customHeight="1" x14ac:dyDescent="0.25">
      <c r="A34" s="134">
        <v>3</v>
      </c>
      <c r="B34" s="135"/>
      <c r="C34" s="136"/>
      <c r="D34" s="36" t="s">
        <v>21</v>
      </c>
      <c r="E34" s="55">
        <f>SUM(E35:E38)</f>
        <v>115588.17</v>
      </c>
      <c r="F34" s="55">
        <f t="shared" ref="F34:I34" si="26">SUM(F35:F38)</f>
        <v>70000</v>
      </c>
      <c r="G34" s="55">
        <f t="shared" si="26"/>
        <v>69500</v>
      </c>
      <c r="H34" s="55">
        <f t="shared" si="26"/>
        <v>68726</v>
      </c>
      <c r="I34" s="55">
        <f t="shared" si="26"/>
        <v>76278</v>
      </c>
    </row>
    <row r="35" spans="1:9" x14ac:dyDescent="0.25">
      <c r="A35" s="134">
        <v>31</v>
      </c>
      <c r="B35" s="135"/>
      <c r="C35" s="136"/>
      <c r="D35" s="36" t="s">
        <v>22</v>
      </c>
      <c r="E35" s="55">
        <v>5800</v>
      </c>
      <c r="F35" s="55">
        <v>7000</v>
      </c>
      <c r="G35" s="55">
        <v>8000</v>
      </c>
      <c r="H35" s="55">
        <v>25000</v>
      </c>
      <c r="I35" s="55">
        <v>25000</v>
      </c>
    </row>
    <row r="36" spans="1:9" x14ac:dyDescent="0.25">
      <c r="A36" s="134">
        <v>32</v>
      </c>
      <c r="B36" s="135"/>
      <c r="C36" s="136"/>
      <c r="D36" s="36" t="s">
        <v>33</v>
      </c>
      <c r="E36" s="55">
        <v>108088.17</v>
      </c>
      <c r="F36" s="55">
        <v>62200</v>
      </c>
      <c r="G36" s="55">
        <v>60000</v>
      </c>
      <c r="H36" s="55">
        <v>42000</v>
      </c>
      <c r="I36" s="55">
        <v>50378</v>
      </c>
    </row>
    <row r="37" spans="1:9" x14ac:dyDescent="0.25">
      <c r="A37" s="34">
        <v>34</v>
      </c>
      <c r="B37" s="35"/>
      <c r="C37" s="36"/>
      <c r="D37" s="36" t="s">
        <v>51</v>
      </c>
      <c r="E37" s="55">
        <v>1700</v>
      </c>
      <c r="F37" s="55">
        <v>800</v>
      </c>
      <c r="G37" s="55">
        <v>1500</v>
      </c>
      <c r="H37" s="55">
        <v>1726</v>
      </c>
      <c r="I37" s="55">
        <v>900</v>
      </c>
    </row>
    <row r="38" spans="1:9" ht="38.25" x14ac:dyDescent="0.25">
      <c r="A38" s="34">
        <v>37</v>
      </c>
      <c r="B38" s="35"/>
      <c r="C38" s="36"/>
      <c r="D38" s="38" t="s">
        <v>52</v>
      </c>
      <c r="E38" s="55"/>
      <c r="F38" s="55"/>
      <c r="G38" s="55"/>
      <c r="H38" s="55"/>
      <c r="I38" s="55"/>
    </row>
    <row r="39" spans="1:9" ht="25.5" x14ac:dyDescent="0.25">
      <c r="A39" s="137">
        <v>4</v>
      </c>
      <c r="B39" s="138"/>
      <c r="C39" s="139"/>
      <c r="D39" s="83" t="s">
        <v>23</v>
      </c>
      <c r="E39" s="56">
        <f>E40</f>
        <v>0</v>
      </c>
      <c r="F39" s="56">
        <f t="shared" ref="F39:I39" si="27">F40</f>
        <v>10000</v>
      </c>
      <c r="G39" s="56">
        <f t="shared" si="27"/>
        <v>0</v>
      </c>
      <c r="H39" s="56">
        <f t="shared" si="27"/>
        <v>5200</v>
      </c>
      <c r="I39" s="56">
        <f t="shared" si="27"/>
        <v>6700</v>
      </c>
    </row>
    <row r="40" spans="1:9" ht="42" customHeight="1" x14ac:dyDescent="0.25">
      <c r="A40" s="134">
        <v>42</v>
      </c>
      <c r="B40" s="135"/>
      <c r="C40" s="136"/>
      <c r="D40" s="36" t="s">
        <v>46</v>
      </c>
      <c r="E40" s="55"/>
      <c r="F40" s="55">
        <v>10000</v>
      </c>
      <c r="G40" s="55"/>
      <c r="H40" s="55">
        <v>5200</v>
      </c>
      <c r="I40" s="55">
        <v>6700</v>
      </c>
    </row>
    <row r="41" spans="1:9" ht="25.5" x14ac:dyDescent="0.25">
      <c r="A41" s="137" t="s">
        <v>38</v>
      </c>
      <c r="B41" s="138"/>
      <c r="C41" s="139"/>
      <c r="D41" s="61" t="s">
        <v>84</v>
      </c>
      <c r="E41" s="55"/>
      <c r="F41" s="55"/>
      <c r="G41" s="55"/>
      <c r="H41" s="55"/>
      <c r="I41" s="55"/>
    </row>
    <row r="42" spans="1:9" ht="25.5" x14ac:dyDescent="0.25">
      <c r="A42" s="137" t="s">
        <v>39</v>
      </c>
      <c r="B42" s="138"/>
      <c r="C42" s="139"/>
      <c r="D42" s="61" t="s">
        <v>61</v>
      </c>
      <c r="E42" s="56">
        <f>E43</f>
        <v>3059.6</v>
      </c>
      <c r="F42" s="56">
        <f t="shared" ref="F42:I42" si="28">F43</f>
        <v>157008.29</v>
      </c>
      <c r="G42" s="56">
        <f t="shared" si="28"/>
        <v>0</v>
      </c>
      <c r="H42" s="56">
        <f t="shared" si="28"/>
        <v>0</v>
      </c>
      <c r="I42" s="56">
        <f t="shared" si="28"/>
        <v>0</v>
      </c>
    </row>
    <row r="43" spans="1:9" ht="25.5" x14ac:dyDescent="0.25">
      <c r="A43" s="140" t="s">
        <v>54</v>
      </c>
      <c r="B43" s="141"/>
      <c r="C43" s="142"/>
      <c r="D43" s="40" t="s">
        <v>83</v>
      </c>
      <c r="E43" s="56">
        <f>SUM(E44+E49)</f>
        <v>3059.6</v>
      </c>
      <c r="F43" s="56">
        <f t="shared" ref="F43:I43" si="29">SUM(F44+F49)</f>
        <v>157008.29</v>
      </c>
      <c r="G43" s="56">
        <f t="shared" si="29"/>
        <v>0</v>
      </c>
      <c r="H43" s="56">
        <f t="shared" si="29"/>
        <v>0</v>
      </c>
      <c r="I43" s="56">
        <f t="shared" si="29"/>
        <v>0</v>
      </c>
    </row>
    <row r="44" spans="1:9" x14ac:dyDescent="0.25">
      <c r="A44" s="134">
        <v>3</v>
      </c>
      <c r="B44" s="135"/>
      <c r="C44" s="136"/>
      <c r="D44" s="49" t="s">
        <v>21</v>
      </c>
      <c r="E44" s="55">
        <f>E45+E46+E47+E48</f>
        <v>3059.6</v>
      </c>
      <c r="F44" s="55">
        <f t="shared" ref="F44:I44" si="30">F45+F46+F47+F48</f>
        <v>0</v>
      </c>
      <c r="G44" s="55">
        <f t="shared" si="30"/>
        <v>0</v>
      </c>
      <c r="H44" s="55">
        <f t="shared" si="30"/>
        <v>0</v>
      </c>
      <c r="I44" s="55">
        <f t="shared" si="30"/>
        <v>0</v>
      </c>
    </row>
    <row r="45" spans="1:9" x14ac:dyDescent="0.25">
      <c r="A45" s="134">
        <v>31</v>
      </c>
      <c r="B45" s="135"/>
      <c r="C45" s="136"/>
      <c r="D45" s="49" t="s">
        <v>22</v>
      </c>
      <c r="E45" s="55"/>
      <c r="F45" s="55"/>
      <c r="G45" s="55"/>
      <c r="H45" s="55"/>
      <c r="I45" s="55"/>
    </row>
    <row r="46" spans="1:9" x14ac:dyDescent="0.25">
      <c r="A46" s="134">
        <v>32</v>
      </c>
      <c r="B46" s="135"/>
      <c r="C46" s="136"/>
      <c r="D46" s="49" t="s">
        <v>33</v>
      </c>
      <c r="E46" s="55">
        <v>3059.6</v>
      </c>
      <c r="F46" s="55"/>
      <c r="G46" s="55"/>
      <c r="H46" s="55"/>
      <c r="I46" s="55"/>
    </row>
    <row r="47" spans="1:9" x14ac:dyDescent="0.25">
      <c r="A47" s="47">
        <v>34</v>
      </c>
      <c r="B47" s="48"/>
      <c r="C47" s="49"/>
      <c r="D47" s="49" t="s">
        <v>51</v>
      </c>
      <c r="E47" s="55"/>
      <c r="F47" s="55"/>
      <c r="G47" s="55"/>
      <c r="H47" s="55"/>
      <c r="I47" s="55"/>
    </row>
    <row r="48" spans="1:9" ht="38.25" x14ac:dyDescent="0.25">
      <c r="A48" s="47">
        <v>37</v>
      </c>
      <c r="B48" s="48"/>
      <c r="C48" s="49"/>
      <c r="D48" s="38" t="s">
        <v>52</v>
      </c>
      <c r="E48" s="55"/>
      <c r="F48" s="55"/>
      <c r="G48" s="55"/>
      <c r="H48" s="55"/>
      <c r="I48" s="55"/>
    </row>
    <row r="49" spans="1:9" ht="25.5" x14ac:dyDescent="0.25">
      <c r="A49" s="137">
        <v>4</v>
      </c>
      <c r="B49" s="138"/>
      <c r="C49" s="139"/>
      <c r="D49" s="83" t="s">
        <v>23</v>
      </c>
      <c r="E49" s="56">
        <f>E50</f>
        <v>0</v>
      </c>
      <c r="F49" s="56">
        <f t="shared" ref="F49:I49" si="31">F50</f>
        <v>157008.29</v>
      </c>
      <c r="G49" s="56">
        <f t="shared" si="31"/>
        <v>0</v>
      </c>
      <c r="H49" s="56">
        <f t="shared" si="31"/>
        <v>0</v>
      </c>
      <c r="I49" s="56">
        <f t="shared" si="31"/>
        <v>0</v>
      </c>
    </row>
    <row r="50" spans="1:9" ht="25.5" x14ac:dyDescent="0.25">
      <c r="A50" s="134">
        <v>42</v>
      </c>
      <c r="B50" s="135"/>
      <c r="C50" s="136"/>
      <c r="D50" s="49" t="s">
        <v>46</v>
      </c>
      <c r="E50" s="55"/>
      <c r="F50" s="55">
        <v>157008.29</v>
      </c>
      <c r="G50" s="55"/>
      <c r="H50" s="55"/>
      <c r="I50" s="55"/>
    </row>
    <row r="51" spans="1:9" ht="25.5" x14ac:dyDescent="0.25">
      <c r="A51" s="137" t="s">
        <v>38</v>
      </c>
      <c r="B51" s="138"/>
      <c r="C51" s="139"/>
      <c r="D51" s="61" t="s">
        <v>84</v>
      </c>
      <c r="E51" s="55"/>
      <c r="F51" s="55"/>
      <c r="G51" s="55"/>
      <c r="H51" s="55"/>
      <c r="I51" s="55"/>
    </row>
    <row r="52" spans="1:9" ht="25.5" x14ac:dyDescent="0.25">
      <c r="A52" s="137" t="s">
        <v>39</v>
      </c>
      <c r="B52" s="138"/>
      <c r="C52" s="139"/>
      <c r="D52" s="61" t="s">
        <v>61</v>
      </c>
      <c r="E52" s="56">
        <f>E53</f>
        <v>2715544.84</v>
      </c>
      <c r="F52" s="56">
        <f t="shared" ref="F52:I52" si="32">F53</f>
        <v>3588599.71</v>
      </c>
      <c r="G52" s="56">
        <f t="shared" si="32"/>
        <v>2836500</v>
      </c>
      <c r="H52" s="56">
        <f t="shared" si="32"/>
        <v>1840562</v>
      </c>
      <c r="I52" s="56">
        <f t="shared" si="32"/>
        <v>1930300</v>
      </c>
    </row>
    <row r="53" spans="1:9" x14ac:dyDescent="0.25">
      <c r="A53" s="140" t="s">
        <v>54</v>
      </c>
      <c r="B53" s="141"/>
      <c r="C53" s="142"/>
      <c r="D53" s="40" t="s">
        <v>57</v>
      </c>
      <c r="E53" s="56">
        <f>SUM(E54+E60)</f>
        <v>2715544.84</v>
      </c>
      <c r="F53" s="56">
        <f>SUM(F54+F60)</f>
        <v>3588599.71</v>
      </c>
      <c r="G53" s="56">
        <f t="shared" ref="G53:I53" si="33">SUM(G54+G60)</f>
        <v>2836500</v>
      </c>
      <c r="H53" s="56">
        <f t="shared" si="33"/>
        <v>1840562</v>
      </c>
      <c r="I53" s="56">
        <f t="shared" si="33"/>
        <v>1930300</v>
      </c>
    </row>
    <row r="54" spans="1:9" x14ac:dyDescent="0.25">
      <c r="A54" s="134">
        <v>3</v>
      </c>
      <c r="B54" s="135"/>
      <c r="C54" s="136"/>
      <c r="D54" s="36" t="s">
        <v>21</v>
      </c>
      <c r="E54" s="55">
        <f>SUM(E55:E59)</f>
        <v>2715544.84</v>
      </c>
      <c r="F54" s="55">
        <f>SUM(F55:F59)</f>
        <v>1579680</v>
      </c>
      <c r="G54" s="55">
        <v>1620190</v>
      </c>
      <c r="H54" s="55">
        <f t="shared" ref="H54:I54" si="34">SUM(H55:H59)</f>
        <v>1840562</v>
      </c>
      <c r="I54" s="55">
        <f t="shared" si="34"/>
        <v>1930300</v>
      </c>
    </row>
    <row r="55" spans="1:9" x14ac:dyDescent="0.25">
      <c r="A55" s="134">
        <v>31</v>
      </c>
      <c r="B55" s="135"/>
      <c r="C55" s="136"/>
      <c r="D55" s="36" t="s">
        <v>22</v>
      </c>
      <c r="E55" s="55">
        <v>1458572.88</v>
      </c>
      <c r="F55" s="55">
        <v>1017680</v>
      </c>
      <c r="G55" s="55">
        <v>1382090</v>
      </c>
      <c r="H55" s="55">
        <v>1810562</v>
      </c>
      <c r="I55" s="55">
        <v>1870300</v>
      </c>
    </row>
    <row r="56" spans="1:9" x14ac:dyDescent="0.25">
      <c r="A56" s="134">
        <v>32</v>
      </c>
      <c r="B56" s="135"/>
      <c r="C56" s="136"/>
      <c r="D56" s="36" t="s">
        <v>33</v>
      </c>
      <c r="E56" s="55">
        <v>1038169.77</v>
      </c>
      <c r="F56" s="55">
        <v>480800</v>
      </c>
      <c r="G56" s="55">
        <v>52000</v>
      </c>
      <c r="H56" s="55">
        <v>30000</v>
      </c>
      <c r="I56" s="55">
        <v>60000</v>
      </c>
    </row>
    <row r="57" spans="1:9" x14ac:dyDescent="0.25">
      <c r="A57" s="34">
        <v>34</v>
      </c>
      <c r="B57" s="35"/>
      <c r="C57" s="36"/>
      <c r="D57" s="36" t="s">
        <v>51</v>
      </c>
      <c r="E57" s="55"/>
      <c r="F57" s="55">
        <v>31200</v>
      </c>
      <c r="G57" s="55"/>
      <c r="H57" s="55"/>
      <c r="I57" s="55">
        <v>0</v>
      </c>
    </row>
    <row r="58" spans="1:9" ht="25.5" x14ac:dyDescent="0.25">
      <c r="A58" s="80">
        <v>36</v>
      </c>
      <c r="B58" s="81"/>
      <c r="C58" s="82"/>
      <c r="D58" s="82" t="s">
        <v>113</v>
      </c>
      <c r="E58" s="55">
        <v>218802.19</v>
      </c>
      <c r="F58" s="55">
        <v>50000</v>
      </c>
      <c r="G58" s="55"/>
      <c r="H58" s="55"/>
      <c r="I58" s="55"/>
    </row>
    <row r="59" spans="1:9" ht="38.25" x14ac:dyDescent="0.25">
      <c r="A59" s="34">
        <v>37</v>
      </c>
      <c r="B59" s="35"/>
      <c r="C59" s="36"/>
      <c r="D59" s="38" t="s">
        <v>52</v>
      </c>
      <c r="E59" s="55"/>
      <c r="F59" s="55"/>
      <c r="G59" s="55"/>
      <c r="H59" s="55"/>
      <c r="I59" s="55"/>
    </row>
    <row r="60" spans="1:9" ht="25.5" x14ac:dyDescent="0.25">
      <c r="A60" s="134">
        <v>4</v>
      </c>
      <c r="B60" s="135"/>
      <c r="C60" s="136"/>
      <c r="D60" s="26" t="s">
        <v>23</v>
      </c>
      <c r="E60" s="55">
        <f>E61</f>
        <v>0</v>
      </c>
      <c r="F60" s="55">
        <f t="shared" ref="F60:I60" si="35">F61</f>
        <v>2008919.71</v>
      </c>
      <c r="G60" s="55">
        <f t="shared" si="35"/>
        <v>1216310</v>
      </c>
      <c r="H60" s="55">
        <f t="shared" si="35"/>
        <v>0</v>
      </c>
      <c r="I60" s="55">
        <f t="shared" si="35"/>
        <v>0</v>
      </c>
    </row>
    <row r="61" spans="1:9" ht="25.5" x14ac:dyDescent="0.25">
      <c r="A61" s="134">
        <v>42</v>
      </c>
      <c r="B61" s="135"/>
      <c r="C61" s="136"/>
      <c r="D61" s="26" t="s">
        <v>46</v>
      </c>
      <c r="E61" s="55"/>
      <c r="F61" s="55">
        <f>' Račun prihoda i rashoda (2)'!F65</f>
        <v>2008919.71</v>
      </c>
      <c r="G61" s="55">
        <v>1216310</v>
      </c>
      <c r="H61" s="55"/>
      <c r="I61" s="55"/>
    </row>
    <row r="62" spans="1:9" ht="25.5" x14ac:dyDescent="0.25">
      <c r="A62" s="137" t="s">
        <v>38</v>
      </c>
      <c r="B62" s="138"/>
      <c r="C62" s="139"/>
      <c r="D62" s="61" t="s">
        <v>84</v>
      </c>
      <c r="E62" s="55"/>
      <c r="F62" s="55"/>
      <c r="G62" s="55"/>
      <c r="H62" s="55"/>
      <c r="I62" s="55"/>
    </row>
    <row r="63" spans="1:9" ht="25.5" x14ac:dyDescent="0.25">
      <c r="A63" s="137" t="s">
        <v>39</v>
      </c>
      <c r="B63" s="138"/>
      <c r="C63" s="139"/>
      <c r="D63" s="83" t="s">
        <v>94</v>
      </c>
      <c r="E63" s="56">
        <f>E64</f>
        <v>0</v>
      </c>
      <c r="F63" s="56">
        <f t="shared" ref="F63:I63" si="36">F64</f>
        <v>0</v>
      </c>
      <c r="G63" s="56">
        <f t="shared" si="36"/>
        <v>0</v>
      </c>
      <c r="H63" s="56">
        <f t="shared" si="36"/>
        <v>0</v>
      </c>
      <c r="I63" s="56">
        <f t="shared" si="36"/>
        <v>0</v>
      </c>
    </row>
    <row r="64" spans="1:9" x14ac:dyDescent="0.25">
      <c r="A64" s="140" t="s">
        <v>54</v>
      </c>
      <c r="B64" s="141"/>
      <c r="C64" s="142"/>
      <c r="D64" s="40" t="s">
        <v>57</v>
      </c>
      <c r="E64" s="56">
        <f>SUM(E65+E70)</f>
        <v>0</v>
      </c>
      <c r="F64" s="56">
        <f t="shared" ref="F64:I64" si="37">SUM(F65+F70)</f>
        <v>0</v>
      </c>
      <c r="G64" s="56">
        <f t="shared" si="37"/>
        <v>0</v>
      </c>
      <c r="H64" s="56">
        <f t="shared" si="37"/>
        <v>0</v>
      </c>
      <c r="I64" s="56">
        <f t="shared" si="37"/>
        <v>0</v>
      </c>
    </row>
    <row r="65" spans="1:10" x14ac:dyDescent="0.25">
      <c r="A65" s="134">
        <v>3</v>
      </c>
      <c r="B65" s="135"/>
      <c r="C65" s="136"/>
      <c r="D65" s="60" t="s">
        <v>21</v>
      </c>
      <c r="E65" s="55"/>
      <c r="F65" s="55"/>
      <c r="G65" s="55"/>
      <c r="H65" s="55"/>
      <c r="I65" s="55"/>
    </row>
    <row r="66" spans="1:10" x14ac:dyDescent="0.25">
      <c r="A66" s="134">
        <v>31</v>
      </c>
      <c r="B66" s="135"/>
      <c r="C66" s="136"/>
      <c r="D66" s="60" t="s">
        <v>22</v>
      </c>
      <c r="E66" s="55"/>
      <c r="F66" s="55"/>
      <c r="G66" s="55"/>
      <c r="H66" s="55"/>
      <c r="I66" s="55"/>
    </row>
    <row r="67" spans="1:10" x14ac:dyDescent="0.25">
      <c r="A67" s="134">
        <v>32</v>
      </c>
      <c r="B67" s="135"/>
      <c r="C67" s="136"/>
      <c r="D67" s="60" t="s">
        <v>33</v>
      </c>
      <c r="E67" s="55"/>
      <c r="F67" s="55"/>
      <c r="G67" s="55"/>
      <c r="H67" s="55"/>
      <c r="I67" s="55"/>
    </row>
    <row r="68" spans="1:10" x14ac:dyDescent="0.25">
      <c r="A68" s="58">
        <v>34</v>
      </c>
      <c r="B68" s="59"/>
      <c r="C68" s="60"/>
      <c r="D68" s="60" t="s">
        <v>51</v>
      </c>
      <c r="E68" s="55"/>
      <c r="F68" s="55"/>
      <c r="G68" s="55"/>
      <c r="H68" s="55"/>
      <c r="I68" s="55"/>
      <c r="J68" s="77"/>
    </row>
    <row r="69" spans="1:10" ht="38.25" x14ac:dyDescent="0.25">
      <c r="A69" s="58">
        <v>37</v>
      </c>
      <c r="B69" s="59"/>
      <c r="C69" s="60"/>
      <c r="D69" s="38" t="s">
        <v>52</v>
      </c>
      <c r="E69" s="55"/>
      <c r="F69" s="55"/>
      <c r="G69" s="55"/>
      <c r="H69" s="55"/>
      <c r="I69" s="55"/>
    </row>
    <row r="70" spans="1:10" ht="25.5" x14ac:dyDescent="0.25">
      <c r="A70" s="134">
        <v>4</v>
      </c>
      <c r="B70" s="135"/>
      <c r="C70" s="136"/>
      <c r="D70" s="60" t="s">
        <v>23</v>
      </c>
      <c r="E70" s="55"/>
      <c r="F70" s="55"/>
      <c r="G70" s="55"/>
      <c r="H70" s="55"/>
      <c r="I70" s="55"/>
    </row>
    <row r="71" spans="1:10" ht="25.5" x14ac:dyDescent="0.25">
      <c r="A71" s="134">
        <v>42</v>
      </c>
      <c r="B71" s="135"/>
      <c r="C71" s="136"/>
      <c r="D71" s="60" t="s">
        <v>46</v>
      </c>
      <c r="E71" s="55"/>
      <c r="F71" s="55"/>
      <c r="G71" s="55"/>
      <c r="H71" s="55"/>
      <c r="I71" s="55"/>
    </row>
    <row r="72" spans="1:10" ht="25.5" x14ac:dyDescent="0.25">
      <c r="A72" s="137" t="s">
        <v>38</v>
      </c>
      <c r="B72" s="138"/>
      <c r="C72" s="139"/>
      <c r="D72" s="61" t="s">
        <v>84</v>
      </c>
      <c r="E72" s="55"/>
      <c r="F72" s="55"/>
      <c r="G72" s="55"/>
      <c r="H72" s="55"/>
      <c r="I72" s="55"/>
    </row>
    <row r="73" spans="1:10" ht="25.5" x14ac:dyDescent="0.25">
      <c r="A73" s="137" t="s">
        <v>39</v>
      </c>
      <c r="B73" s="138"/>
      <c r="C73" s="139"/>
      <c r="D73" s="61" t="s">
        <v>94</v>
      </c>
      <c r="E73" s="56">
        <f>E74</f>
        <v>0</v>
      </c>
      <c r="F73" s="56">
        <f t="shared" ref="F73:I73" si="38">F74</f>
        <v>0</v>
      </c>
      <c r="G73" s="56">
        <f t="shared" si="38"/>
        <v>0</v>
      </c>
      <c r="H73" s="56">
        <f t="shared" si="38"/>
        <v>0</v>
      </c>
      <c r="I73" s="56">
        <f t="shared" si="38"/>
        <v>0</v>
      </c>
    </row>
    <row r="74" spans="1:10" x14ac:dyDescent="0.25">
      <c r="A74" s="140" t="s">
        <v>63</v>
      </c>
      <c r="B74" s="141"/>
      <c r="C74" s="142"/>
      <c r="D74" s="40" t="s">
        <v>64</v>
      </c>
      <c r="E74" s="56">
        <f>SUM(E75+E77)</f>
        <v>0</v>
      </c>
      <c r="F74" s="56">
        <f t="shared" ref="F74:I74" si="39">SUM(F75+F77)</f>
        <v>0</v>
      </c>
      <c r="G74" s="56">
        <f t="shared" si="39"/>
        <v>0</v>
      </c>
      <c r="H74" s="56">
        <f t="shared" si="39"/>
        <v>0</v>
      </c>
      <c r="I74" s="56">
        <f t="shared" si="39"/>
        <v>0</v>
      </c>
    </row>
    <row r="75" spans="1:10" x14ac:dyDescent="0.25">
      <c r="A75" s="134">
        <v>3</v>
      </c>
      <c r="B75" s="135"/>
      <c r="C75" s="136"/>
      <c r="D75" s="36" t="s">
        <v>21</v>
      </c>
      <c r="E75" s="55"/>
      <c r="F75" s="55"/>
      <c r="G75" s="55"/>
      <c r="H75" s="55"/>
      <c r="I75" s="55"/>
    </row>
    <row r="76" spans="1:10" x14ac:dyDescent="0.25">
      <c r="A76" s="134">
        <v>32</v>
      </c>
      <c r="B76" s="135"/>
      <c r="C76" s="136"/>
      <c r="D76" s="36" t="s">
        <v>33</v>
      </c>
      <c r="E76" s="55"/>
      <c r="F76" s="55"/>
      <c r="G76" s="55"/>
      <c r="H76" s="55"/>
      <c r="I76" s="55"/>
    </row>
    <row r="77" spans="1:10" ht="25.5" x14ac:dyDescent="0.25">
      <c r="A77" s="134">
        <v>4</v>
      </c>
      <c r="B77" s="135"/>
      <c r="C77" s="136"/>
      <c r="D77" s="36" t="s">
        <v>23</v>
      </c>
      <c r="E77" s="55"/>
      <c r="F77" s="55"/>
      <c r="G77" s="55"/>
      <c r="H77" s="55"/>
      <c r="I77" s="55"/>
    </row>
    <row r="78" spans="1:10" ht="25.5" x14ac:dyDescent="0.25">
      <c r="A78" s="134">
        <v>42</v>
      </c>
      <c r="B78" s="135"/>
      <c r="C78" s="136"/>
      <c r="D78" s="36" t="s">
        <v>46</v>
      </c>
      <c r="E78" s="55"/>
      <c r="F78" s="55"/>
      <c r="G78" s="55"/>
      <c r="H78" s="55"/>
      <c r="I78" s="55"/>
    </row>
    <row r="79" spans="1:10" ht="25.5" x14ac:dyDescent="0.25">
      <c r="A79" s="137" t="s">
        <v>38</v>
      </c>
      <c r="B79" s="138"/>
      <c r="C79" s="139"/>
      <c r="D79" s="61" t="s">
        <v>84</v>
      </c>
      <c r="E79" s="55"/>
      <c r="F79" s="55"/>
      <c r="G79" s="55"/>
      <c r="H79" s="55"/>
      <c r="I79" s="55"/>
    </row>
    <row r="80" spans="1:10" ht="38.25" x14ac:dyDescent="0.25">
      <c r="A80" s="137" t="s">
        <v>39</v>
      </c>
      <c r="B80" s="138"/>
      <c r="C80" s="139"/>
      <c r="D80" s="61" t="s">
        <v>85</v>
      </c>
      <c r="E80" s="56">
        <f>E81</f>
        <v>0</v>
      </c>
      <c r="F80" s="56">
        <f t="shared" ref="F80:I80" si="40">F81</f>
        <v>0</v>
      </c>
      <c r="G80" s="56">
        <f t="shared" si="40"/>
        <v>0</v>
      </c>
      <c r="H80" s="56">
        <f t="shared" si="40"/>
        <v>0</v>
      </c>
      <c r="I80" s="56">
        <f t="shared" si="40"/>
        <v>0</v>
      </c>
    </row>
    <row r="81" spans="1:9" ht="25.5" x14ac:dyDescent="0.25">
      <c r="A81" s="140" t="s">
        <v>54</v>
      </c>
      <c r="B81" s="141"/>
      <c r="C81" s="142"/>
      <c r="D81" s="40" t="s">
        <v>58</v>
      </c>
      <c r="E81" s="56">
        <f>SUM(E82)</f>
        <v>0</v>
      </c>
      <c r="F81" s="56">
        <f t="shared" ref="F81:I81" si="41">SUM(F82)</f>
        <v>0</v>
      </c>
      <c r="G81" s="56">
        <f t="shared" si="41"/>
        <v>0</v>
      </c>
      <c r="H81" s="56">
        <v>0</v>
      </c>
      <c r="I81" s="56">
        <f t="shared" si="41"/>
        <v>0</v>
      </c>
    </row>
    <row r="82" spans="1:9" ht="25.5" x14ac:dyDescent="0.25">
      <c r="A82" s="134">
        <v>4</v>
      </c>
      <c r="B82" s="135"/>
      <c r="C82" s="136"/>
      <c r="D82" s="36" t="s">
        <v>23</v>
      </c>
      <c r="E82" s="55"/>
      <c r="F82" s="55">
        <f t="shared" ref="F82:I82" si="42">F83</f>
        <v>0</v>
      </c>
      <c r="G82" s="55">
        <f t="shared" si="42"/>
        <v>0</v>
      </c>
      <c r="H82" s="55">
        <v>0</v>
      </c>
      <c r="I82" s="55">
        <f t="shared" si="42"/>
        <v>0</v>
      </c>
    </row>
    <row r="83" spans="1:9" ht="25.5" x14ac:dyDescent="0.25">
      <c r="A83" s="134">
        <v>42</v>
      </c>
      <c r="B83" s="135"/>
      <c r="C83" s="136"/>
      <c r="D83" s="36" t="s">
        <v>46</v>
      </c>
      <c r="E83" s="55"/>
      <c r="F83" s="55">
        <v>0</v>
      </c>
      <c r="G83" s="55">
        <v>0</v>
      </c>
      <c r="H83" s="55">
        <v>0</v>
      </c>
      <c r="I83" s="55">
        <v>0</v>
      </c>
    </row>
    <row r="85" spans="1:9" x14ac:dyDescent="0.25">
      <c r="A85" s="79" t="s">
        <v>109</v>
      </c>
      <c r="B85" s="43"/>
      <c r="C85" s="43"/>
      <c r="E85" s="43"/>
      <c r="F85" s="43"/>
      <c r="G85" s="43"/>
      <c r="H85" s="79" t="s">
        <v>112</v>
      </c>
    </row>
    <row r="86" spans="1:9" x14ac:dyDescent="0.25">
      <c r="A86" s="79" t="s">
        <v>110</v>
      </c>
      <c r="B86" s="43"/>
      <c r="C86" s="43"/>
      <c r="E86" s="43"/>
      <c r="F86" s="43"/>
      <c r="G86" s="43"/>
      <c r="H86" s="79" t="s">
        <v>108</v>
      </c>
      <c r="I86" s="43"/>
    </row>
    <row r="87" spans="1:9" x14ac:dyDescent="0.25">
      <c r="A87" s="79" t="s">
        <v>111</v>
      </c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</row>
  </sheetData>
  <mergeCells count="66">
    <mergeCell ref="A23:C23"/>
    <mergeCell ref="A25:C25"/>
    <mergeCell ref="A61:C61"/>
    <mergeCell ref="A50:C50"/>
    <mergeCell ref="A43:C43"/>
    <mergeCell ref="A44:C44"/>
    <mergeCell ref="A45:C45"/>
    <mergeCell ref="A46:C46"/>
    <mergeCell ref="A49:C49"/>
    <mergeCell ref="A24:C24"/>
    <mergeCell ref="A26:C26"/>
    <mergeCell ref="A27:C27"/>
    <mergeCell ref="A28:C28"/>
    <mergeCell ref="A29:C29"/>
    <mergeCell ref="A30:C30"/>
    <mergeCell ref="A32:C32"/>
    <mergeCell ref="A9:C9"/>
    <mergeCell ref="A10:C10"/>
    <mergeCell ref="A12:C12"/>
    <mergeCell ref="A11:C11"/>
    <mergeCell ref="A40:C40"/>
    <mergeCell ref="A33:C33"/>
    <mergeCell ref="A34:C34"/>
    <mergeCell ref="A35:C35"/>
    <mergeCell ref="A36:C36"/>
    <mergeCell ref="A17:C17"/>
    <mergeCell ref="A18:C18"/>
    <mergeCell ref="A39:C39"/>
    <mergeCell ref="A20:C20"/>
    <mergeCell ref="A21:C21"/>
    <mergeCell ref="A22:C22"/>
    <mergeCell ref="A31:C31"/>
    <mergeCell ref="A7:C7"/>
    <mergeCell ref="A8:C8"/>
    <mergeCell ref="A3:I3"/>
    <mergeCell ref="A5:C5"/>
    <mergeCell ref="A1:I1"/>
    <mergeCell ref="A82:C82"/>
    <mergeCell ref="A83:C83"/>
    <mergeCell ref="A77:C77"/>
    <mergeCell ref="A74:C74"/>
    <mergeCell ref="A75:C75"/>
    <mergeCell ref="A76:C76"/>
    <mergeCell ref="A81:C81"/>
    <mergeCell ref="A78:C78"/>
    <mergeCell ref="A80:C80"/>
    <mergeCell ref="A79:C79"/>
    <mergeCell ref="A72:C72"/>
    <mergeCell ref="A73:C73"/>
    <mergeCell ref="A70:C70"/>
    <mergeCell ref="A71:C71"/>
    <mergeCell ref="A65:C65"/>
    <mergeCell ref="A66:C66"/>
    <mergeCell ref="A41:C41"/>
    <mergeCell ref="A42:C42"/>
    <mergeCell ref="A51:C51"/>
    <mergeCell ref="A52:C52"/>
    <mergeCell ref="A53:C53"/>
    <mergeCell ref="A54:C54"/>
    <mergeCell ref="A55:C55"/>
    <mergeCell ref="A56:C56"/>
    <mergeCell ref="A60:C60"/>
    <mergeCell ref="A67:C67"/>
    <mergeCell ref="A62:C62"/>
    <mergeCell ref="A63:C63"/>
    <mergeCell ref="A64:C64"/>
  </mergeCells>
  <pageMargins left="0.25" right="0.25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H31" sqref="H3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1" ht="42" customHeight="1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102" t="s">
        <v>30</v>
      </c>
      <c r="B3" s="102"/>
      <c r="C3" s="102"/>
      <c r="D3" s="102"/>
      <c r="E3" s="102"/>
      <c r="F3" s="102"/>
      <c r="G3" s="102"/>
      <c r="H3" s="103"/>
      <c r="I3" s="103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1" ht="18" customHeight="1" x14ac:dyDescent="0.25">
      <c r="A5" s="102" t="s">
        <v>79</v>
      </c>
      <c r="B5" s="104"/>
      <c r="C5" s="104"/>
      <c r="D5" s="104"/>
      <c r="E5" s="104"/>
      <c r="F5" s="104"/>
      <c r="G5" s="104"/>
      <c r="H5" s="104"/>
      <c r="I5" s="104"/>
    </row>
    <row r="6" spans="1:11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1" x14ac:dyDescent="0.25">
      <c r="A7" s="22" t="s">
        <v>14</v>
      </c>
      <c r="B7" s="21" t="s">
        <v>15</v>
      </c>
      <c r="C7" s="21" t="s">
        <v>16</v>
      </c>
      <c r="D7" s="21" t="s">
        <v>48</v>
      </c>
      <c r="E7" s="22" t="s">
        <v>74</v>
      </c>
      <c r="F7" s="22" t="s">
        <v>66</v>
      </c>
      <c r="G7" s="22" t="s">
        <v>68</v>
      </c>
      <c r="H7" s="22" t="s">
        <v>75</v>
      </c>
      <c r="I7" s="22" t="s">
        <v>76</v>
      </c>
      <c r="J7" s="22" t="s">
        <v>65</v>
      </c>
    </row>
    <row r="8" spans="1:11" ht="25.5" x14ac:dyDescent="0.25">
      <c r="A8" s="12">
        <v>8</v>
      </c>
      <c r="B8" s="12"/>
      <c r="C8" s="12"/>
      <c r="D8" s="12" t="s">
        <v>27</v>
      </c>
      <c r="E8" s="11">
        <v>0</v>
      </c>
      <c r="F8" s="11"/>
      <c r="G8" s="11">
        <v>0</v>
      </c>
      <c r="H8" s="11">
        <v>0</v>
      </c>
      <c r="I8" s="11">
        <v>0</v>
      </c>
      <c r="J8" s="11"/>
    </row>
    <row r="9" spans="1:11" x14ac:dyDescent="0.25">
      <c r="A9" s="12"/>
      <c r="B9" s="16">
        <v>84</v>
      </c>
      <c r="C9" s="16"/>
      <c r="D9" s="16" t="s">
        <v>34</v>
      </c>
      <c r="E9" s="11">
        <v>0</v>
      </c>
      <c r="F9" s="11"/>
      <c r="G9" s="11">
        <v>0</v>
      </c>
      <c r="H9" s="11">
        <v>0</v>
      </c>
      <c r="I9" s="11">
        <v>0</v>
      </c>
      <c r="J9" s="11"/>
    </row>
    <row r="10" spans="1:11" ht="25.5" x14ac:dyDescent="0.25">
      <c r="A10" s="13"/>
      <c r="B10" s="13"/>
      <c r="C10" s="14">
        <v>81</v>
      </c>
      <c r="D10" s="17" t="s">
        <v>35</v>
      </c>
      <c r="E10" s="11">
        <v>0</v>
      </c>
      <c r="F10" s="55">
        <v>3500000</v>
      </c>
      <c r="G10" s="11">
        <v>0</v>
      </c>
      <c r="H10" s="11">
        <v>0</v>
      </c>
      <c r="I10" s="11">
        <v>0</v>
      </c>
      <c r="J10" s="11"/>
    </row>
    <row r="11" spans="1:11" ht="25.5" x14ac:dyDescent="0.25">
      <c r="A11" s="15">
        <v>5</v>
      </c>
      <c r="B11" s="15"/>
      <c r="C11" s="15"/>
      <c r="D11" s="24" t="s">
        <v>28</v>
      </c>
      <c r="E11" s="11">
        <v>0</v>
      </c>
      <c r="F11" s="11"/>
      <c r="G11" s="11">
        <v>0</v>
      </c>
      <c r="H11" s="11">
        <v>0</v>
      </c>
      <c r="I11" s="11">
        <v>0</v>
      </c>
      <c r="J11" s="11"/>
    </row>
    <row r="12" spans="1:11" ht="25.5" x14ac:dyDescent="0.25">
      <c r="A12" s="16"/>
      <c r="B12" s="16">
        <v>54</v>
      </c>
      <c r="C12" s="16"/>
      <c r="D12" s="25" t="s">
        <v>36</v>
      </c>
      <c r="E12" s="11">
        <v>0</v>
      </c>
      <c r="F12" s="11"/>
      <c r="G12" s="11">
        <v>0</v>
      </c>
      <c r="H12" s="11">
        <v>0</v>
      </c>
      <c r="I12" s="11">
        <v>0</v>
      </c>
      <c r="J12" s="11"/>
    </row>
    <row r="13" spans="1:11" x14ac:dyDescent="0.25">
      <c r="A13" s="16"/>
      <c r="B13" s="16"/>
      <c r="C13" s="14">
        <v>11</v>
      </c>
      <c r="D13" s="14" t="s">
        <v>18</v>
      </c>
      <c r="E13" s="11">
        <v>0</v>
      </c>
      <c r="F13" s="11">
        <v>0</v>
      </c>
      <c r="G13" s="55">
        <v>3500000</v>
      </c>
      <c r="H13" s="11">
        <v>0</v>
      </c>
      <c r="I13" s="11">
        <v>0</v>
      </c>
      <c r="J13" s="11"/>
    </row>
    <row r="14" spans="1:11" x14ac:dyDescent="0.25">
      <c r="A14" s="16"/>
      <c r="B14" s="16"/>
      <c r="C14" s="14">
        <v>31</v>
      </c>
      <c r="D14" s="14" t="s">
        <v>37</v>
      </c>
      <c r="E14" s="11">
        <v>0</v>
      </c>
      <c r="F14" s="11"/>
      <c r="G14" s="11"/>
      <c r="H14" s="11">
        <v>0</v>
      </c>
      <c r="I14" s="11">
        <v>0</v>
      </c>
      <c r="J14" s="11"/>
    </row>
    <row r="17" spans="1:8" x14ac:dyDescent="0.25">
      <c r="A17" s="79" t="s">
        <v>109</v>
      </c>
      <c r="B17" s="43"/>
      <c r="C17" s="43"/>
      <c r="E17" s="43"/>
      <c r="F17" s="43"/>
      <c r="G17" s="43"/>
      <c r="H17" s="79" t="s">
        <v>112</v>
      </c>
    </row>
    <row r="18" spans="1:8" x14ac:dyDescent="0.25">
      <c r="A18" s="79" t="s">
        <v>110</v>
      </c>
      <c r="B18" s="43"/>
      <c r="C18" s="43"/>
      <c r="E18" s="43"/>
      <c r="F18" s="43"/>
      <c r="G18" s="43"/>
      <c r="H18" s="79" t="s">
        <v>108</v>
      </c>
    </row>
    <row r="19" spans="1:8" x14ac:dyDescent="0.25">
      <c r="A19" s="79" t="s">
        <v>111</v>
      </c>
      <c r="B19" s="43"/>
      <c r="C19" s="43"/>
      <c r="D19" s="43"/>
      <c r="E19" s="43"/>
      <c r="F19" s="43"/>
      <c r="G19" s="43"/>
      <c r="H19" s="43"/>
    </row>
    <row r="20" spans="1:8" x14ac:dyDescent="0.25">
      <c r="A20" s="43"/>
      <c r="B20" s="43"/>
      <c r="C20" s="43"/>
      <c r="D20" s="43"/>
    </row>
  </sheetData>
  <mergeCells count="3">
    <mergeCell ref="A3:I3"/>
    <mergeCell ref="A5:I5"/>
    <mergeCell ref="A1:K1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C12" sqref="C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1" ht="42" customHeight="1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102" t="s">
        <v>30</v>
      </c>
      <c r="B3" s="102"/>
      <c r="C3" s="102"/>
      <c r="D3" s="102"/>
      <c r="E3" s="102"/>
      <c r="F3" s="102"/>
      <c r="G3" s="102"/>
      <c r="H3" s="103"/>
      <c r="I3" s="103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1" ht="18" customHeight="1" x14ac:dyDescent="0.25">
      <c r="A5" s="102" t="s">
        <v>80</v>
      </c>
      <c r="B5" s="104"/>
      <c r="C5" s="104"/>
      <c r="D5" s="104"/>
      <c r="E5" s="104"/>
      <c r="F5" s="104"/>
      <c r="G5" s="104"/>
      <c r="H5" s="104"/>
      <c r="I5" s="104"/>
    </row>
    <row r="6" spans="1:11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1" x14ac:dyDescent="0.25">
      <c r="A7" s="22" t="s">
        <v>14</v>
      </c>
      <c r="B7" s="21" t="s">
        <v>15</v>
      </c>
      <c r="C7" s="21" t="s">
        <v>16</v>
      </c>
      <c r="D7" s="21" t="s">
        <v>48</v>
      </c>
      <c r="E7" s="22" t="s">
        <v>74</v>
      </c>
      <c r="F7" s="22" t="s">
        <v>66</v>
      </c>
      <c r="G7" s="22" t="s">
        <v>68</v>
      </c>
      <c r="H7" s="22" t="s">
        <v>75</v>
      </c>
      <c r="I7" s="22" t="s">
        <v>76</v>
      </c>
      <c r="J7" s="22" t="s">
        <v>65</v>
      </c>
    </row>
    <row r="8" spans="1:11" ht="25.5" x14ac:dyDescent="0.25">
      <c r="A8" s="12">
        <v>8</v>
      </c>
      <c r="B8" s="12"/>
      <c r="C8" s="12"/>
      <c r="D8" s="12" t="s">
        <v>27</v>
      </c>
      <c r="E8" s="10">
        <v>0</v>
      </c>
      <c r="F8" s="11"/>
      <c r="G8" s="11">
        <v>0</v>
      </c>
      <c r="H8" s="11">
        <v>0</v>
      </c>
      <c r="I8" s="11">
        <v>0</v>
      </c>
      <c r="J8" s="44"/>
    </row>
    <row r="9" spans="1:11" x14ac:dyDescent="0.25">
      <c r="A9" s="12"/>
      <c r="B9" s="16">
        <v>84</v>
      </c>
      <c r="C9" s="16"/>
      <c r="D9" s="16" t="s">
        <v>34</v>
      </c>
      <c r="E9" s="10">
        <v>0</v>
      </c>
      <c r="F9" s="11"/>
      <c r="G9" s="11">
        <v>0</v>
      </c>
      <c r="H9" s="11">
        <v>0</v>
      </c>
      <c r="I9" s="11">
        <v>0</v>
      </c>
      <c r="J9" s="44"/>
    </row>
    <row r="10" spans="1:11" ht="25.5" x14ac:dyDescent="0.25">
      <c r="A10" s="13"/>
      <c r="B10" s="13"/>
      <c r="C10" s="14">
        <v>81</v>
      </c>
      <c r="D10" s="17" t="s">
        <v>35</v>
      </c>
      <c r="E10" s="10">
        <v>0</v>
      </c>
      <c r="F10" s="11">
        <v>3500000</v>
      </c>
      <c r="G10" s="11">
        <v>0</v>
      </c>
      <c r="H10" s="11">
        <v>0</v>
      </c>
      <c r="I10" s="11">
        <v>0</v>
      </c>
      <c r="J10" s="44"/>
    </row>
    <row r="11" spans="1:11" ht="25.5" x14ac:dyDescent="0.25">
      <c r="A11" s="15">
        <v>5</v>
      </c>
      <c r="B11" s="15"/>
      <c r="C11" s="15"/>
      <c r="D11" s="24" t="s">
        <v>28</v>
      </c>
      <c r="E11" s="10">
        <v>0</v>
      </c>
      <c r="F11" s="11"/>
      <c r="G11" s="11">
        <v>0</v>
      </c>
      <c r="H11" s="11">
        <v>0</v>
      </c>
      <c r="I11" s="11">
        <v>0</v>
      </c>
      <c r="J11" s="44"/>
    </row>
    <row r="12" spans="1:11" ht="25.5" x14ac:dyDescent="0.25">
      <c r="A12" s="16"/>
      <c r="B12" s="16">
        <v>54</v>
      </c>
      <c r="C12" s="16"/>
      <c r="D12" s="25" t="s">
        <v>36</v>
      </c>
      <c r="E12" s="10">
        <v>0</v>
      </c>
      <c r="F12" s="11"/>
      <c r="G12" s="11">
        <v>0</v>
      </c>
      <c r="H12" s="11">
        <v>0</v>
      </c>
      <c r="I12" s="11">
        <v>0</v>
      </c>
      <c r="J12" s="44"/>
    </row>
    <row r="13" spans="1:11" x14ac:dyDescent="0.25">
      <c r="A13" s="16"/>
      <c r="B13" s="16"/>
      <c r="C13" s="14">
        <v>11</v>
      </c>
      <c r="D13" s="14" t="s">
        <v>18</v>
      </c>
      <c r="E13" s="10">
        <v>0</v>
      </c>
      <c r="F13" s="11"/>
      <c r="G13" s="11">
        <v>3500000</v>
      </c>
      <c r="H13" s="11">
        <v>0</v>
      </c>
      <c r="I13" s="11">
        <v>0</v>
      </c>
      <c r="J13" s="44"/>
    </row>
    <row r="14" spans="1:11" x14ac:dyDescent="0.25">
      <c r="A14" s="16"/>
      <c r="B14" s="16"/>
      <c r="C14" s="14">
        <v>31</v>
      </c>
      <c r="D14" s="14" t="s">
        <v>37</v>
      </c>
      <c r="E14" s="10">
        <v>0</v>
      </c>
      <c r="F14" s="11"/>
      <c r="G14" s="11">
        <v>0</v>
      </c>
      <c r="H14" s="11">
        <v>0</v>
      </c>
      <c r="I14" s="11">
        <v>0</v>
      </c>
      <c r="J14" s="44"/>
    </row>
    <row r="17" spans="1:8" x14ac:dyDescent="0.25">
      <c r="A17" s="79" t="s">
        <v>109</v>
      </c>
      <c r="B17" s="43"/>
      <c r="C17" s="43"/>
      <c r="E17" s="43"/>
      <c r="F17" s="43"/>
      <c r="G17" s="43"/>
      <c r="H17" s="79" t="s">
        <v>112</v>
      </c>
    </row>
    <row r="18" spans="1:8" x14ac:dyDescent="0.25">
      <c r="A18" s="79" t="s">
        <v>110</v>
      </c>
      <c r="B18" s="43"/>
      <c r="C18" s="43"/>
      <c r="E18" s="43"/>
      <c r="F18" s="43"/>
      <c r="G18" s="43"/>
      <c r="H18" s="79" t="s">
        <v>108</v>
      </c>
    </row>
    <row r="19" spans="1:8" x14ac:dyDescent="0.25">
      <c r="A19" s="79" t="s">
        <v>111</v>
      </c>
      <c r="B19" s="43"/>
      <c r="C19" s="43"/>
      <c r="D19" s="43"/>
      <c r="E19" s="43"/>
      <c r="F19" s="43"/>
      <c r="G19" s="43"/>
      <c r="H19" s="43"/>
    </row>
    <row r="20" spans="1:8" x14ac:dyDescent="0.25">
      <c r="A20" s="43"/>
      <c r="B20" s="43"/>
      <c r="C20" s="43"/>
      <c r="D20" s="43"/>
    </row>
  </sheetData>
  <mergeCells count="3">
    <mergeCell ref="A1:K1"/>
    <mergeCell ref="A3:I3"/>
    <mergeCell ref="A5:I5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 (2)</vt:lpstr>
      <vt:lpstr> Račun prihoda i rashoda</vt:lpstr>
      <vt:lpstr> Račun prihoda i rashoda (2)</vt:lpstr>
      <vt:lpstr>Rashodi prema funkcijskoj kl</vt:lpstr>
      <vt:lpstr>POSEBNI DIO</vt:lpstr>
      <vt:lpstr>Račun financiranja</vt:lpstr>
      <vt:lpstr>Račun financiranja (2)</vt:lpstr>
      <vt:lpstr>List2</vt:lpstr>
      <vt:lpstr>' Račun prihoda i rashoda'!Podrucje_ispisa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PŠŠ</cp:lastModifiedBy>
  <cp:lastPrinted>2023-10-19T11:35:59Z</cp:lastPrinted>
  <dcterms:created xsi:type="dcterms:W3CDTF">2022-08-12T12:51:27Z</dcterms:created>
  <dcterms:modified xsi:type="dcterms:W3CDTF">2023-10-19T11:41:10Z</dcterms:modified>
</cp:coreProperties>
</file>